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0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GoogleDrive/Shared drives/KRamsey Lab/Sequencing/Orders/"/>
    </mc:Choice>
  </mc:AlternateContent>
  <xr:revisionPtr revIDLastSave="0" documentId="13_ncr:1_{4608EA38-A7C6-874C-B4D2-98C4B4C71371}" xr6:coauthVersionLast="47" xr6:coauthVersionMax="47" xr10:uidLastSave="{00000000-0000-0000-0000-000000000000}"/>
  <bookViews>
    <workbookView xWindow="5580" yWindow="2300" windowWidth="27640" windowHeight="16940" xr2:uid="{7BD5B855-8C47-5F47-92EA-092B2D9F7373}"/>
  </bookViews>
  <sheets>
    <sheet name="Sheet1" sheetId="1" r:id="rId1"/>
  </sheets>
  <calcPr calcId="18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1" i="1" l="1"/>
  <c r="P11" i="1"/>
  <c r="O11" i="1"/>
  <c r="Q10" i="1"/>
  <c r="P10" i="1"/>
  <c r="O10" i="1"/>
  <c r="Q9" i="1"/>
  <c r="P9" i="1"/>
  <c r="O9" i="1"/>
  <c r="Q8" i="1"/>
  <c r="P8" i="1"/>
  <c r="O8" i="1"/>
  <c r="Q7" i="1"/>
  <c r="O6" i="1"/>
  <c r="P7" i="1"/>
  <c r="O7" i="1"/>
  <c r="Q6" i="1"/>
  <c r="P6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7" i="1"/>
  <c r="J29" i="1"/>
  <c r="J30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31" i="1"/>
  <c r="J32" i="1"/>
  <c r="J33" i="1"/>
  <c r="J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J37" i="1"/>
  <c r="L37" i="1"/>
  <c r="J36" i="1"/>
  <c r="L36" i="1"/>
  <c r="J35" i="1"/>
  <c r="L35" i="1"/>
  <c r="J34" i="1"/>
  <c r="L34" i="1"/>
  <c r="I11" i="1"/>
  <c r="I10" i="1"/>
  <c r="J10" i="1"/>
  <c r="L10" i="1"/>
  <c r="I9" i="1"/>
  <c r="J9" i="1"/>
  <c r="L9" i="1"/>
  <c r="I8" i="1"/>
  <c r="J8" i="1"/>
  <c r="L8" i="1"/>
  <c r="I7" i="1"/>
  <c r="J7" i="1"/>
  <c r="I6" i="1"/>
  <c r="J6" i="1"/>
  <c r="L6" i="1"/>
  <c r="I5" i="1"/>
  <c r="J5" i="1"/>
  <c r="L5" i="1"/>
  <c r="A1" i="1" a="1"/>
  <c r="A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<sst xmlns="http://schemas.openxmlformats.org/spreadsheetml/2006/main" count="140" uniqueCount="82">
  <si>
    <t>Well</t>
  </si>
  <si>
    <t>Template Type</t>
  </si>
  <si>
    <t>Template Name</t>
  </si>
  <si>
    <r>
      <t>Primer Name</t>
    </r>
    <r>
      <rPr>
        <b/>
        <vertAlign val="superscript"/>
        <sz val="12"/>
        <color theme="1"/>
        <rFont val="Calibri (Body)"/>
      </rPr>
      <t>a</t>
    </r>
  </si>
  <si>
    <t>A.</t>
  </si>
  <si>
    <t>B.</t>
  </si>
  <si>
    <t>C.</t>
  </si>
  <si>
    <t>D.</t>
  </si>
  <si>
    <t>E.</t>
  </si>
  <si>
    <t>F.</t>
  </si>
  <si>
    <r>
      <t>(GSC use </t>
    </r>
    <r>
      <rPr>
        <b/>
        <u/>
        <sz val="12"/>
        <color theme="1"/>
        <rFont val="Calibri (Body)_x0000_"/>
      </rPr>
      <t>only</t>
    </r>
    <r>
      <rPr>
        <b/>
        <sz val="12"/>
        <color theme="1"/>
        <rFont val="Calibri (Body)_x0000_"/>
      </rPr>
      <t>)</t>
    </r>
  </si>
  <si>
    <t>(plasmid or PCR)</t>
  </si>
  <si>
    <t>Template Size (bases)</t>
  </si>
  <si>
    <t>Template Stock Conc. (ng/μl)</t>
  </si>
  <si>
    <r>
      <t xml:space="preserve">PCR </t>
    </r>
    <r>
      <rPr>
        <u/>
        <sz val="12"/>
        <color theme="1"/>
        <rFont val="Calibri (Body)_x0000_"/>
      </rPr>
      <t>template:</t>
    </r>
  </si>
  <si>
    <r>
      <t xml:space="preserve">PLASMID </t>
    </r>
    <r>
      <rPr>
        <u/>
        <sz val="12"/>
        <color theme="1"/>
        <rFont val="Calibri (Body)_x0000_"/>
      </rPr>
      <t>template:</t>
    </r>
  </si>
  <si>
    <r>
      <t>Volume </t>
    </r>
    <r>
      <rPr>
        <b/>
        <u/>
        <sz val="12"/>
        <color theme="1"/>
        <rFont val="Calibri (Body)_x0000_"/>
      </rPr>
      <t>H</t>
    </r>
    <r>
      <rPr>
        <b/>
        <u/>
        <vertAlign val="subscript"/>
        <sz val="12"/>
        <color theme="1"/>
        <rFont val="Calibri (Body)_x0000_"/>
      </rPr>
      <t>2</t>
    </r>
    <r>
      <rPr>
        <b/>
        <u/>
        <sz val="12"/>
        <color theme="1"/>
        <rFont val="Calibri (Body)_x0000_"/>
      </rPr>
      <t>O needed</t>
    </r>
  </si>
  <si>
    <r>
      <t>ng</t>
    </r>
    <r>
      <rPr>
        <sz val="12"/>
        <color theme="1"/>
        <rFont val="Calibri (Body)_x0000_"/>
      </rPr>
      <t> needed =</t>
    </r>
  </si>
  <si>
    <t>Volume =</t>
  </si>
  <si>
    <r>
      <t>(</t>
    </r>
    <r>
      <rPr>
        <b/>
        <sz val="12"/>
        <color theme="1"/>
        <rFont val="Calibri (Body)_x0000_"/>
      </rPr>
      <t>A ÷ 100) × 2.5</t>
    </r>
  </si>
  <si>
    <t>(C ÷ B)μl</t>
  </si>
  <si>
    <t>2x(~200 ÷ B)μl</t>
  </si>
  <si>
    <t>(12 less D or E - 2.56)μl</t>
  </si>
  <si>
    <t>templ</t>
  </si>
  <si>
    <t>water</t>
  </si>
  <si>
    <t>Total</t>
  </si>
  <si>
    <t>AM1</t>
  </si>
  <si>
    <t>PCR</t>
  </si>
  <si>
    <t>KROL472</t>
  </si>
  <si>
    <t>AM2</t>
  </si>
  <si>
    <t>KROL177</t>
  </si>
  <si>
    <t>AM3</t>
  </si>
  <si>
    <t>KROL178</t>
  </si>
  <si>
    <t>AM4</t>
  </si>
  <si>
    <t>KROL179</t>
  </si>
  <si>
    <t>AM5</t>
  </si>
  <si>
    <t>KROL180</t>
  </si>
  <si>
    <t>AM6</t>
  </si>
  <si>
    <t>KROL181</t>
  </si>
  <si>
    <t>AM7</t>
  </si>
  <si>
    <t>KROL182</t>
  </si>
  <si>
    <t>AM8</t>
  </si>
  <si>
    <t>KROL253</t>
  </si>
  <si>
    <t>AM9</t>
  </si>
  <si>
    <t>AM10</t>
  </si>
  <si>
    <t>AM11</t>
  </si>
  <si>
    <t>AM12</t>
  </si>
  <si>
    <t>AM13</t>
  </si>
  <si>
    <t>AM14</t>
  </si>
  <si>
    <t>AM15</t>
  </si>
  <si>
    <t>AM16</t>
  </si>
  <si>
    <t>AM17</t>
  </si>
  <si>
    <t>KROL326</t>
  </si>
  <si>
    <t>AM18</t>
  </si>
  <si>
    <t>AM19</t>
  </si>
  <si>
    <t>AM20</t>
  </si>
  <si>
    <t>AM21</t>
  </si>
  <si>
    <t>AM22</t>
  </si>
  <si>
    <t>AM23</t>
  </si>
  <si>
    <t>AM24</t>
  </si>
  <si>
    <t>AM25</t>
  </si>
  <si>
    <t>AM26</t>
  </si>
  <si>
    <t>AM27</t>
  </si>
  <si>
    <t>AM28</t>
  </si>
  <si>
    <t>AM29</t>
  </si>
  <si>
    <t>AM30</t>
  </si>
  <si>
    <t>AM31</t>
  </si>
  <si>
    <t>AM32</t>
  </si>
  <si>
    <t>a.Add 2.56 μl of 2.5 μM stock to each reaction</t>
  </si>
  <si>
    <t>3130xl Plate Record</t>
  </si>
  <si>
    <t>Date</t>
  </si>
  <si>
    <t>Name</t>
  </si>
  <si>
    <t>Aisling Macaraeg</t>
  </si>
  <si>
    <t>PI</t>
  </si>
  <si>
    <t>Kathryn Ramsey</t>
  </si>
  <si>
    <t>Dept</t>
  </si>
  <si>
    <t>CMB</t>
  </si>
  <si>
    <t>Email</t>
  </si>
  <si>
    <t>amacaraeg@uri.edu</t>
  </si>
  <si>
    <t>PO No.</t>
  </si>
  <si>
    <t>0000143904</t>
  </si>
  <si>
    <t>AM33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</si>
</sst>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12"/>
      <color theme="1"/>
      <name val="Calibri (Body)_x0000_"/>
    </font>
    <font>
      <b/>
      <vertAlign val="superscript"/>
      <sz val="12"/>
      <color theme="1"/>
      <name val="Calibri (Body)"/>
    </font>
    <font>
      <sz val="12"/>
      <color theme="1"/>
      <name val="Calibri (Body)_x0000_"/>
    </font>
    <font>
      <b/>
      <u/>
      <sz val="12"/>
      <color theme="1"/>
      <name val="Calibri (Body)_x0000_"/>
    </font>
    <font>
      <u/>
      <sz val="12"/>
      <color theme="1"/>
      <name val="Calibri (Body)_x0000_"/>
    </font>
    <font>
      <b/>
      <u/>
      <vertAlign val="subscript"/>
      <sz val="12"/>
      <color theme="1"/>
      <name val="Calibri (Body)_x0000_"/>
    </font>
    <font>
      <sz val="12"/>
      <color theme="1"/>
      <name val="Calibri"/>
      <family val="2"/>
    </font>
    <font>
      <sz val="12"/>
      <color rgb="FF000000"/>
      <name val="Calibri (Body)_x0000_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5">
    <xf numFmtId="0" fontId="0" fillId="0" borderId="0" xfId="0"/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5" fillId="0" borderId="1" xfId="0" applyFont="1" applyBorder="1" applyAlignment="1">
      <alignment wrapText="1"/>
    </xf>
    <xf numFmtId="0" fontId="3" fillId="0" borderId="1" xfId="0" applyFont="1" applyBorder="1" applyAlignment="1">
      <alignment wrapText="1"/>
    </xf>
    <xf numFmtId="0" fontId="5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center" wrapText="1"/>
    </xf>
    <xf numFmtId="0" fontId="7" fillId="0" borderId="1" xfId="0" applyFont="1" applyBorder="1" applyAlignment="1">
      <alignment horizontal="center" wrapText="1"/>
    </xf>
    <xf numFmtId="0" fontId="5" fillId="0" borderId="1" xfId="0" applyFont="1" applyBorder="1"/>
    <xf numFmtId="0" fontId="5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0" fontId="9" fillId="0" borderId="1" xfId="0" applyFont="1" applyBorder="1" applyAlignment="1">
      <alignment horizontal="center"/>
    </xf>
    <xf numFmtId="0" fontId="0" fillId="0" borderId="1" xfId="0" applyBorder="1"/>
    <xf numFmtId="2" fontId="5" fillId="0" borderId="1" xfId="0" applyNumberFormat="1" applyFont="1" applyBorder="1"/>
    <xf numFmtId="2" fontId="0" fillId="0" borderId="0" xfId="0" applyNumberFormat="1"/>
    <xf numFmtId="0" fontId="10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5" fillId="0" borderId="0" xfId="0" applyFont="1"/>
    <xf numFmtId="0" fontId="10" fillId="0" borderId="0" xfId="0" applyFont="1"/>
    <xf numFmtId="0" fontId="10" fillId="0" borderId="1" xfId="0" applyFont="1" applyBorder="1"/>
    <xf numFmtId="14" fontId="5" fillId="0" borderId="1" xfId="0" applyNumberFormat="1" applyFont="1" applyBorder="1" applyAlignment="1">
      <alignment horizontal="center"/>
    </xf>
    <xf numFmtId="0" fontId="2" fillId="0" borderId="1" xfId="1" applyBorder="1"/>
    <xf numFmtId="49" fontId="1" fillId="0" borderId="0" xfId="0" applyNumberFormat="1" applyFont="1"/>
    <xf numFmtId="0" fontId="5" fillId="0" borderId="1" xfId="0" applyFont="1" applyFill="1" applyBorder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amacaraeg@uri.ed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3DA3-EC9D-4F46-B8BC-4B172D4E1FA2}">
  <sheetPr>
    <pageSetUpPr fitToPage="1"/>
  </sheetPr>
  <dimension ref="A1:Q47"/>
  <sheetViews>
    <sheetView tabSelected="1" topLeftCell="A2" workbookViewId="0">
      <selection sqref="A1:Q42"/>
    </sheetView>
  </sheetViews>
  <sheetFormatPr baseColWidth="10" defaultRowHeight="16"/>
  <cols>
    <col min="15" max="16" width="14.6640625" bestFit="1" customWidth="1"/>
  </cols>
  <sheetData>
    <row r="1" spans="1:17" ht="19">
      <c r="A1" s="1" t="e" cm="1">
        <f t="array" ref="A1">A1:L37Sample number</f>
        <v>#NAME?</v>
      </c>
      <c r="B1" s="1" t="s">
        <v>0</v>
      </c>
      <c r="C1" s="1" t="s">
        <v>1</v>
      </c>
      <c r="D1" s="2" t="s">
        <v>2</v>
      </c>
      <c r="E1" s="1" t="s">
        <v>3</v>
      </c>
      <c r="F1" s="1" t="s">
        <v>4</v>
      </c>
      <c r="G1" s="1"/>
      <c r="H1" s="1" t="s">
        <v>5</v>
      </c>
      <c r="I1" s="1" t="s">
        <v>6</v>
      </c>
      <c r="J1" s="1" t="s">
        <v>7</v>
      </c>
      <c r="K1" s="1" t="s">
        <v>8</v>
      </c>
      <c r="L1" s="1" t="s">
        <v>9</v>
      </c>
    </row>
    <row r="2" spans="1:17" ht="68">
      <c r="A2" s="3"/>
      <c r="B2" s="4" t="s">
        <v>10</v>
      </c>
      <c r="C2" s="3" t="s">
        <v>11</v>
      </c>
      <c r="D2" s="5"/>
      <c r="E2" s="3"/>
      <c r="F2" s="5" t="s">
        <v>12</v>
      </c>
      <c r="G2" s="5"/>
      <c r="H2" s="5" t="s">
        <v>13</v>
      </c>
      <c r="I2" s="6" t="s">
        <v>14</v>
      </c>
      <c r="J2" s="6" t="s">
        <v>14</v>
      </c>
      <c r="K2" s="6" t="s">
        <v>15</v>
      </c>
      <c r="L2" s="7" t="s">
        <v>16</v>
      </c>
    </row>
    <row r="3" spans="1:17">
      <c r="A3" s="8"/>
      <c r="B3" s="8"/>
      <c r="C3" s="8"/>
      <c r="D3" s="9"/>
      <c r="E3" s="8"/>
      <c r="F3" s="8"/>
      <c r="G3" s="8"/>
      <c r="H3" s="8"/>
      <c r="I3" s="2" t="s">
        <v>17</v>
      </c>
      <c r="J3" s="9" t="s">
        <v>18</v>
      </c>
      <c r="K3" s="9" t="s">
        <v>18</v>
      </c>
      <c r="L3" s="1"/>
    </row>
    <row r="4" spans="1:17" ht="51">
      <c r="A4" s="8"/>
      <c r="B4" s="8"/>
      <c r="C4" s="8"/>
      <c r="D4" s="9"/>
      <c r="E4" s="8"/>
      <c r="F4" s="8"/>
      <c r="G4" s="8"/>
      <c r="H4" s="8"/>
      <c r="I4" s="9" t="s">
        <v>19</v>
      </c>
      <c r="J4" s="10" t="s">
        <v>20</v>
      </c>
      <c r="K4" s="10" t="s">
        <v>21</v>
      </c>
      <c r="L4" s="10" t="s">
        <v>22</v>
      </c>
    </row>
    <row r="5" spans="1:17" ht="17">
      <c r="A5" s="8" t="s">
        <v>26</v>
      </c>
      <c r="B5" s="8"/>
      <c r="C5" s="8" t="s">
        <v>27</v>
      </c>
      <c r="D5" s="12">
        <v>148.1</v>
      </c>
      <c r="E5" s="8" t="s">
        <v>34</v>
      </c>
      <c r="F5" s="8">
        <v>5000</v>
      </c>
      <c r="H5" s="13">
        <v>116.3</v>
      </c>
      <c r="I5" s="14">
        <f t="shared" ref="I5:I37" si="0">(F5/100)*2.5</f>
        <v>125</v>
      </c>
      <c r="J5" s="14">
        <f t="shared" ref="J5:J7" si="1">I5/H5</f>
        <v>1.0748065348237317</v>
      </c>
      <c r="K5" s="14"/>
      <c r="L5" s="14">
        <f t="shared" ref="L5:L7" si="2">12-J5-2.56</f>
        <v>8.3651934651762669</v>
      </c>
      <c r="O5" s="11" t="s">
        <v>23</v>
      </c>
      <c r="P5" s="11" t="s">
        <v>24</v>
      </c>
      <c r="Q5" s="11" t="s">
        <v>25</v>
      </c>
    </row>
    <row r="6" spans="1:17">
      <c r="A6" s="8" t="s">
        <v>29</v>
      </c>
      <c r="B6" s="8"/>
      <c r="C6" s="8" t="s">
        <v>27</v>
      </c>
      <c r="D6" s="12">
        <v>148.1</v>
      </c>
      <c r="E6" s="8" t="s">
        <v>36</v>
      </c>
      <c r="F6" s="8">
        <v>5000</v>
      </c>
      <c r="H6" s="13">
        <v>116.3</v>
      </c>
      <c r="I6" s="14">
        <f t="shared" si="0"/>
        <v>125</v>
      </c>
      <c r="J6" s="14">
        <f t="shared" si="1"/>
        <v>1.0748065348237317</v>
      </c>
      <c r="K6" s="14"/>
      <c r="L6" s="14">
        <f t="shared" si="2"/>
        <v>8.3651934651762669</v>
      </c>
      <c r="N6">
        <v>148.1</v>
      </c>
      <c r="O6" s="15">
        <f>J5*4</f>
        <v>4.2992261392949267</v>
      </c>
      <c r="P6" s="15">
        <f>L5*4</f>
        <v>33.460773860705068</v>
      </c>
      <c r="Q6" s="15">
        <f>O6+P6</f>
        <v>37.759999999999991</v>
      </c>
    </row>
    <row r="7" spans="1:17">
      <c r="A7" s="8" t="s">
        <v>31</v>
      </c>
      <c r="B7" s="8"/>
      <c r="C7" s="8" t="s">
        <v>27</v>
      </c>
      <c r="D7" s="12">
        <v>148.1</v>
      </c>
      <c r="E7" s="8" t="s">
        <v>38</v>
      </c>
      <c r="F7" s="8">
        <v>5000</v>
      </c>
      <c r="H7" s="13">
        <v>116.3</v>
      </c>
      <c r="I7" s="14">
        <f t="shared" si="0"/>
        <v>125</v>
      </c>
      <c r="J7" s="14">
        <f t="shared" si="1"/>
        <v>1.0748065348237317</v>
      </c>
      <c r="K7" s="14"/>
      <c r="L7" s="14">
        <f>12-J7-2.56</f>
        <v>8.3651934651762669</v>
      </c>
      <c r="N7">
        <v>149.1</v>
      </c>
      <c r="O7" s="15">
        <f>J8*5</f>
        <v>5.3464499572283994</v>
      </c>
      <c r="P7" s="15">
        <f>L8*5</f>
        <v>41.853550042771595</v>
      </c>
      <c r="Q7" s="15">
        <f>O7+P7</f>
        <v>47.199999999999996</v>
      </c>
    </row>
    <row r="8" spans="1:17">
      <c r="A8" s="8" t="s">
        <v>33</v>
      </c>
      <c r="B8" s="8"/>
      <c r="C8" s="8" t="s">
        <v>27</v>
      </c>
      <c r="D8" s="12">
        <v>149.1</v>
      </c>
      <c r="E8" s="8" t="s">
        <v>28</v>
      </c>
      <c r="F8" s="8">
        <v>5000</v>
      </c>
      <c r="H8" s="13">
        <v>116.9</v>
      </c>
      <c r="I8" s="14">
        <f t="shared" si="0"/>
        <v>125</v>
      </c>
      <c r="J8" s="14">
        <f>I8/H8</f>
        <v>1.0692899914456799</v>
      </c>
      <c r="K8" s="14"/>
      <c r="L8" s="14">
        <f>12-J8-2.56</f>
        <v>8.3707100085543189</v>
      </c>
      <c r="N8">
        <v>149.19999999999999</v>
      </c>
      <c r="O8" s="15">
        <f>J12*9</f>
        <v>10.416666666666668</v>
      </c>
      <c r="P8" s="15">
        <f>L12*9</f>
        <v>74.543333333333322</v>
      </c>
      <c r="Q8" s="15">
        <f>O8+P8</f>
        <v>84.96</v>
      </c>
    </row>
    <row r="9" spans="1:17">
      <c r="A9" s="8" t="s">
        <v>35</v>
      </c>
      <c r="B9" s="8"/>
      <c r="C9" s="8" t="s">
        <v>27</v>
      </c>
      <c r="D9" s="12">
        <v>149.1</v>
      </c>
      <c r="E9" s="8" t="s">
        <v>30</v>
      </c>
      <c r="F9" s="8">
        <v>5000</v>
      </c>
      <c r="H9" s="13">
        <v>116.9</v>
      </c>
      <c r="I9" s="14">
        <f t="shared" si="0"/>
        <v>125</v>
      </c>
      <c r="J9" s="14">
        <f t="shared" ref="J9:J11" si="3">I9/H9</f>
        <v>1.0692899914456799</v>
      </c>
      <c r="K9" s="14"/>
      <c r="L9" s="14">
        <f t="shared" ref="L9:L33" si="4">12-J9-2.56</f>
        <v>8.3707100085543189</v>
      </c>
      <c r="N9">
        <v>150.1</v>
      </c>
      <c r="O9" s="15">
        <f>J20*5</f>
        <v>6.6067653276955607</v>
      </c>
      <c r="P9" s="15">
        <f>L22*5</f>
        <v>40.593234672304433</v>
      </c>
      <c r="Q9" s="15">
        <f>O9+P9</f>
        <v>47.199999999999996</v>
      </c>
    </row>
    <row r="10" spans="1:17">
      <c r="A10" s="8" t="s">
        <v>37</v>
      </c>
      <c r="B10" s="8"/>
      <c r="C10" s="8" t="s">
        <v>27</v>
      </c>
      <c r="D10" s="12">
        <v>149.1</v>
      </c>
      <c r="E10" s="8" t="s">
        <v>32</v>
      </c>
      <c r="F10" s="8">
        <v>5000</v>
      </c>
      <c r="H10" s="13">
        <v>116.9</v>
      </c>
      <c r="I10" s="14">
        <f t="shared" si="0"/>
        <v>125</v>
      </c>
      <c r="J10" s="14">
        <f t="shared" si="3"/>
        <v>1.0692899914456799</v>
      </c>
      <c r="K10" s="14"/>
      <c r="L10" s="14">
        <f t="shared" si="4"/>
        <v>8.3707100085543189</v>
      </c>
      <c r="N10">
        <v>150.19999999999999</v>
      </c>
      <c r="O10" s="15">
        <f>J27*9</f>
        <v>11.421319796954315</v>
      </c>
      <c r="P10" s="15">
        <f>L29*9</f>
        <v>73.538680203045686</v>
      </c>
      <c r="Q10" s="15">
        <f>O10+P10</f>
        <v>84.960000000000008</v>
      </c>
    </row>
    <row r="11" spans="1:17">
      <c r="A11" s="8" t="s">
        <v>39</v>
      </c>
      <c r="B11" s="8"/>
      <c r="C11" s="8" t="s">
        <v>27</v>
      </c>
      <c r="D11" s="12">
        <v>149.1</v>
      </c>
      <c r="E11" s="8" t="s">
        <v>36</v>
      </c>
      <c r="F11" s="8">
        <v>5000</v>
      </c>
      <c r="H11" s="13">
        <v>116.9</v>
      </c>
      <c r="I11" s="14">
        <f t="shared" si="0"/>
        <v>125</v>
      </c>
      <c r="J11" s="14">
        <f>I11/H11</f>
        <v>1.0692899914456799</v>
      </c>
      <c r="K11" s="14"/>
      <c r="L11" s="14">
        <f t="shared" si="4"/>
        <v>8.3707100085543189</v>
      </c>
      <c r="N11">
        <v>151.1</v>
      </c>
      <c r="O11" s="15">
        <f>J37*5</f>
        <v>5.3146258503401365</v>
      </c>
      <c r="P11" s="15">
        <f>L37*5</f>
        <v>41.88537414965986</v>
      </c>
      <c r="Q11" s="15">
        <f>O11+P11</f>
        <v>47.199999999999996</v>
      </c>
    </row>
    <row r="12" spans="1:17">
      <c r="A12" s="8" t="s">
        <v>41</v>
      </c>
      <c r="B12" s="8"/>
      <c r="C12" s="8" t="s">
        <v>27</v>
      </c>
      <c r="D12" s="12">
        <v>149.19999999999999</v>
      </c>
      <c r="E12" s="8" t="s">
        <v>28</v>
      </c>
      <c r="F12" s="8">
        <v>5000</v>
      </c>
      <c r="H12" s="13">
        <v>108</v>
      </c>
      <c r="I12" s="14">
        <f t="shared" si="0"/>
        <v>125</v>
      </c>
      <c r="J12" s="14">
        <f t="shared" ref="J12:J33" si="5">I12/H12</f>
        <v>1.1574074074074074</v>
      </c>
      <c r="K12" s="14"/>
      <c r="L12" s="14">
        <f t="shared" si="4"/>
        <v>8.2825925925925912</v>
      </c>
    </row>
    <row r="13" spans="1:17">
      <c r="A13" s="8" t="s">
        <v>43</v>
      </c>
      <c r="B13" s="8"/>
      <c r="C13" s="8" t="s">
        <v>27</v>
      </c>
      <c r="D13" s="12">
        <v>149.19999999999999</v>
      </c>
      <c r="E13" s="8" t="s">
        <v>30</v>
      </c>
      <c r="F13" s="8">
        <v>5000</v>
      </c>
      <c r="H13" s="13">
        <v>108</v>
      </c>
      <c r="I13" s="14">
        <f t="shared" si="0"/>
        <v>125</v>
      </c>
      <c r="J13" s="14">
        <f t="shared" si="5"/>
        <v>1.1574074074074074</v>
      </c>
      <c r="K13" s="14"/>
      <c r="L13" s="14">
        <f t="shared" si="4"/>
        <v>8.2825925925925912</v>
      </c>
    </row>
    <row r="14" spans="1:17">
      <c r="A14" s="8" t="s">
        <v>44</v>
      </c>
      <c r="B14" s="8"/>
      <c r="C14" s="8" t="s">
        <v>27</v>
      </c>
      <c r="D14" s="12">
        <v>149.19999999999999</v>
      </c>
      <c r="E14" s="8" t="s">
        <v>32</v>
      </c>
      <c r="F14" s="8">
        <v>5000</v>
      </c>
      <c r="H14" s="13">
        <v>108</v>
      </c>
      <c r="I14" s="14">
        <f t="shared" si="0"/>
        <v>125</v>
      </c>
      <c r="J14" s="14">
        <f t="shared" si="5"/>
        <v>1.1574074074074074</v>
      </c>
      <c r="K14" s="14"/>
      <c r="L14" s="14">
        <f t="shared" si="4"/>
        <v>8.2825925925925912</v>
      </c>
    </row>
    <row r="15" spans="1:17">
      <c r="A15" s="8" t="s">
        <v>45</v>
      </c>
      <c r="B15" s="8"/>
      <c r="C15" s="8" t="s">
        <v>27</v>
      </c>
      <c r="D15" s="12">
        <v>149.19999999999999</v>
      </c>
      <c r="E15" s="8" t="s">
        <v>34</v>
      </c>
      <c r="F15" s="8">
        <v>5000</v>
      </c>
      <c r="H15" s="13">
        <v>108</v>
      </c>
      <c r="I15" s="14">
        <f t="shared" si="0"/>
        <v>125</v>
      </c>
      <c r="J15" s="14">
        <f t="shared" si="5"/>
        <v>1.1574074074074074</v>
      </c>
      <c r="K15" s="14"/>
      <c r="L15" s="14">
        <f t="shared" si="4"/>
        <v>8.2825925925925912</v>
      </c>
    </row>
    <row r="16" spans="1:17">
      <c r="A16" s="8" t="s">
        <v>46</v>
      </c>
      <c r="B16" s="8"/>
      <c r="C16" s="8" t="s">
        <v>27</v>
      </c>
      <c r="D16" s="12">
        <v>149.19999999999999</v>
      </c>
      <c r="E16" s="8" t="s">
        <v>36</v>
      </c>
      <c r="F16" s="8">
        <v>5000</v>
      </c>
      <c r="H16" s="13">
        <v>108</v>
      </c>
      <c r="I16" s="14">
        <f t="shared" si="0"/>
        <v>125</v>
      </c>
      <c r="J16" s="14">
        <f t="shared" si="5"/>
        <v>1.1574074074074074</v>
      </c>
      <c r="K16" s="14"/>
      <c r="L16" s="14">
        <f t="shared" si="4"/>
        <v>8.2825925925925912</v>
      </c>
    </row>
    <row r="17" spans="1:12">
      <c r="A17" s="8" t="s">
        <v>47</v>
      </c>
      <c r="B17" s="8"/>
      <c r="C17" s="8" t="s">
        <v>27</v>
      </c>
      <c r="D17" s="12">
        <v>149.19999999999999</v>
      </c>
      <c r="E17" s="8" t="s">
        <v>38</v>
      </c>
      <c r="F17" s="8">
        <v>5000</v>
      </c>
      <c r="H17" s="13">
        <v>108</v>
      </c>
      <c r="I17" s="14">
        <f t="shared" si="0"/>
        <v>125</v>
      </c>
      <c r="J17" s="14">
        <f t="shared" si="5"/>
        <v>1.1574074074074074</v>
      </c>
      <c r="K17" s="14"/>
      <c r="L17" s="14">
        <f t="shared" si="4"/>
        <v>8.2825925925925912</v>
      </c>
    </row>
    <row r="18" spans="1:12">
      <c r="A18" s="8" t="s">
        <v>48</v>
      </c>
      <c r="B18" s="8"/>
      <c r="C18" s="8" t="s">
        <v>27</v>
      </c>
      <c r="D18" s="12">
        <v>149.19999999999999</v>
      </c>
      <c r="E18" s="8" t="s">
        <v>40</v>
      </c>
      <c r="F18" s="8">
        <v>5000</v>
      </c>
      <c r="H18" s="13">
        <v>108</v>
      </c>
      <c r="I18" s="14">
        <f t="shared" si="0"/>
        <v>125</v>
      </c>
      <c r="J18" s="14">
        <f t="shared" si="5"/>
        <v>1.1574074074074074</v>
      </c>
      <c r="K18" s="14"/>
      <c r="L18" s="14">
        <f t="shared" si="4"/>
        <v>8.2825925925925912</v>
      </c>
    </row>
    <row r="19" spans="1:12">
      <c r="A19" s="8" t="s">
        <v>49</v>
      </c>
      <c r="B19" s="8"/>
      <c r="C19" s="8" t="s">
        <v>27</v>
      </c>
      <c r="D19" s="12">
        <v>149.19999999999999</v>
      </c>
      <c r="E19" s="8" t="s">
        <v>42</v>
      </c>
      <c r="F19" s="8">
        <v>5000</v>
      </c>
      <c r="H19" s="13">
        <v>108</v>
      </c>
      <c r="I19" s="14">
        <f t="shared" si="0"/>
        <v>125</v>
      </c>
      <c r="J19" s="14">
        <f t="shared" si="5"/>
        <v>1.1574074074074074</v>
      </c>
      <c r="K19" s="14"/>
      <c r="L19" s="14">
        <f t="shared" si="4"/>
        <v>8.2825925925925912</v>
      </c>
    </row>
    <row r="20" spans="1:12">
      <c r="A20" s="8" t="s">
        <v>50</v>
      </c>
      <c r="B20" s="8"/>
      <c r="C20" s="8" t="s">
        <v>27</v>
      </c>
      <c r="D20" s="12">
        <v>150.1</v>
      </c>
      <c r="E20" s="8" t="s">
        <v>52</v>
      </c>
      <c r="F20" s="8">
        <v>5000</v>
      </c>
      <c r="H20" s="13">
        <v>94.6</v>
      </c>
      <c r="I20" s="14">
        <f t="shared" si="0"/>
        <v>125</v>
      </c>
      <c r="J20" s="14">
        <f t="shared" si="5"/>
        <v>1.3213530655391121</v>
      </c>
      <c r="K20" s="14"/>
      <c r="L20" s="14">
        <f t="shared" si="4"/>
        <v>8.1186469344608874</v>
      </c>
    </row>
    <row r="21" spans="1:12">
      <c r="A21" s="8" t="s">
        <v>51</v>
      </c>
      <c r="B21" s="8"/>
      <c r="C21" s="8" t="s">
        <v>27</v>
      </c>
      <c r="D21" s="12">
        <v>150.1</v>
      </c>
      <c r="E21" s="8" t="s">
        <v>30</v>
      </c>
      <c r="F21" s="8">
        <v>5000</v>
      </c>
      <c r="H21" s="13">
        <v>94.6</v>
      </c>
      <c r="I21" s="14">
        <f t="shared" si="0"/>
        <v>125</v>
      </c>
      <c r="J21" s="14">
        <f t="shared" si="5"/>
        <v>1.3213530655391121</v>
      </c>
      <c r="K21" s="14"/>
      <c r="L21" s="14">
        <f t="shared" si="4"/>
        <v>8.1186469344608874</v>
      </c>
    </row>
    <row r="22" spans="1:12">
      <c r="A22" s="8" t="s">
        <v>53</v>
      </c>
      <c r="B22" s="8"/>
      <c r="C22" s="8" t="s">
        <v>27</v>
      </c>
      <c r="D22" s="12">
        <v>150.1</v>
      </c>
      <c r="E22" s="8" t="s">
        <v>32</v>
      </c>
      <c r="F22" s="8">
        <v>5000</v>
      </c>
      <c r="H22" s="13">
        <v>94.6</v>
      </c>
      <c r="I22" s="14">
        <f t="shared" si="0"/>
        <v>125</v>
      </c>
      <c r="J22" s="14">
        <f t="shared" si="5"/>
        <v>1.3213530655391121</v>
      </c>
      <c r="K22" s="14"/>
      <c r="L22" s="14">
        <f t="shared" si="4"/>
        <v>8.1186469344608874</v>
      </c>
    </row>
    <row r="23" spans="1:12">
      <c r="A23" s="8" t="s">
        <v>54</v>
      </c>
      <c r="B23" s="8"/>
      <c r="C23" s="8" t="s">
        <v>27</v>
      </c>
      <c r="D23" s="12">
        <v>150.1</v>
      </c>
      <c r="E23" s="8" t="s">
        <v>34</v>
      </c>
      <c r="F23" s="8">
        <v>5000</v>
      </c>
      <c r="H23" s="13">
        <v>94.6</v>
      </c>
      <c r="I23" s="14">
        <f t="shared" si="0"/>
        <v>125</v>
      </c>
      <c r="J23" s="14">
        <f t="shared" si="5"/>
        <v>1.3213530655391121</v>
      </c>
      <c r="K23" s="14"/>
      <c r="L23" s="14">
        <f t="shared" si="4"/>
        <v>8.1186469344608874</v>
      </c>
    </row>
    <row r="24" spans="1:12">
      <c r="A24" s="8" t="s">
        <v>55</v>
      </c>
      <c r="B24" s="8"/>
      <c r="C24" s="8" t="s">
        <v>27</v>
      </c>
      <c r="D24" s="12">
        <v>150.1</v>
      </c>
      <c r="E24" s="8" t="s">
        <v>36</v>
      </c>
      <c r="F24" s="8">
        <v>5000</v>
      </c>
      <c r="H24" s="13">
        <v>94.6</v>
      </c>
      <c r="I24" s="14">
        <f t="shared" si="0"/>
        <v>125</v>
      </c>
      <c r="J24" s="14">
        <f t="shared" si="5"/>
        <v>1.3213530655391121</v>
      </c>
      <c r="K24" s="14"/>
      <c r="L24" s="14">
        <f t="shared" si="4"/>
        <v>8.1186469344608874</v>
      </c>
    </row>
    <row r="25" spans="1:12">
      <c r="A25" s="8" t="s">
        <v>56</v>
      </c>
      <c r="B25" s="8"/>
      <c r="C25" s="8" t="s">
        <v>27</v>
      </c>
      <c r="D25" s="12">
        <v>150.1</v>
      </c>
      <c r="E25" s="8" t="s">
        <v>38</v>
      </c>
      <c r="F25" s="8">
        <v>5000</v>
      </c>
      <c r="H25" s="13">
        <v>94.6</v>
      </c>
      <c r="I25" s="14">
        <f t="shared" si="0"/>
        <v>125</v>
      </c>
      <c r="J25" s="14">
        <f t="shared" si="5"/>
        <v>1.3213530655391121</v>
      </c>
      <c r="K25" s="14"/>
      <c r="L25" s="14">
        <f t="shared" si="4"/>
        <v>8.1186469344608874</v>
      </c>
    </row>
    <row r="26" spans="1:12">
      <c r="A26" s="8" t="s">
        <v>57</v>
      </c>
      <c r="B26" s="8"/>
      <c r="C26" s="8" t="s">
        <v>27</v>
      </c>
      <c r="D26" s="12">
        <v>150.19999999999999</v>
      </c>
      <c r="E26" s="8" t="s">
        <v>52</v>
      </c>
      <c r="F26" s="8">
        <v>5000</v>
      </c>
      <c r="H26" s="13">
        <v>98.5</v>
      </c>
      <c r="I26" s="14">
        <f t="shared" si="0"/>
        <v>125</v>
      </c>
      <c r="J26" s="14">
        <f t="shared" si="5"/>
        <v>1.2690355329949239</v>
      </c>
      <c r="K26" s="14"/>
      <c r="L26" s="14">
        <f t="shared" si="4"/>
        <v>8.1709644670050761</v>
      </c>
    </row>
    <row r="27" spans="1:12">
      <c r="A27" s="8" t="s">
        <v>58</v>
      </c>
      <c r="B27" s="8"/>
      <c r="C27" s="8" t="s">
        <v>27</v>
      </c>
      <c r="D27" s="12">
        <v>150.19999999999999</v>
      </c>
      <c r="E27" s="8" t="s">
        <v>30</v>
      </c>
      <c r="F27" s="8">
        <v>5000</v>
      </c>
      <c r="H27" s="13">
        <v>98.5</v>
      </c>
      <c r="I27" s="14">
        <f t="shared" si="0"/>
        <v>125</v>
      </c>
      <c r="J27" s="14">
        <f t="shared" si="5"/>
        <v>1.2690355329949239</v>
      </c>
      <c r="K27" s="14"/>
      <c r="L27" s="14">
        <f t="shared" si="4"/>
        <v>8.1709644670050761</v>
      </c>
    </row>
    <row r="28" spans="1:12">
      <c r="A28" s="8" t="s">
        <v>59</v>
      </c>
      <c r="B28" s="8"/>
      <c r="C28" s="8" t="s">
        <v>27</v>
      </c>
      <c r="D28" s="12">
        <v>150.19999999999999</v>
      </c>
      <c r="E28" s="8" t="s">
        <v>32</v>
      </c>
      <c r="F28" s="8">
        <v>5000</v>
      </c>
      <c r="H28" s="13">
        <v>98.5</v>
      </c>
      <c r="I28" s="14">
        <f t="shared" si="0"/>
        <v>125</v>
      </c>
      <c r="J28" s="14">
        <f t="shared" si="5"/>
        <v>1.2690355329949239</v>
      </c>
      <c r="K28" s="14"/>
      <c r="L28" s="14">
        <f t="shared" si="4"/>
        <v>8.1709644670050761</v>
      </c>
    </row>
    <row r="29" spans="1:12">
      <c r="A29" s="8" t="s">
        <v>60</v>
      </c>
      <c r="B29" s="8"/>
      <c r="C29" s="8" t="s">
        <v>27</v>
      </c>
      <c r="D29" s="12">
        <v>150.19999999999999</v>
      </c>
      <c r="E29" s="8" t="s">
        <v>34</v>
      </c>
      <c r="F29" s="8">
        <v>5000</v>
      </c>
      <c r="H29" s="13">
        <v>98.5</v>
      </c>
      <c r="I29" s="14">
        <f t="shared" si="0"/>
        <v>125</v>
      </c>
      <c r="J29" s="14">
        <f>I29/H29</f>
        <v>1.2690355329949239</v>
      </c>
      <c r="K29" s="14"/>
      <c r="L29" s="14">
        <f t="shared" si="4"/>
        <v>8.1709644670050761</v>
      </c>
    </row>
    <row r="30" spans="1:12">
      <c r="A30" s="8" t="s">
        <v>61</v>
      </c>
      <c r="B30" s="8"/>
      <c r="C30" s="8" t="s">
        <v>27</v>
      </c>
      <c r="D30" s="12">
        <v>150.19999999999999</v>
      </c>
      <c r="E30" s="8" t="s">
        <v>36</v>
      </c>
      <c r="F30" s="8">
        <v>5000</v>
      </c>
      <c r="H30" s="13">
        <v>98.5</v>
      </c>
      <c r="I30" s="14">
        <f t="shared" si="0"/>
        <v>125</v>
      </c>
      <c r="J30" s="14">
        <f>I30/H30</f>
        <v>1.2690355329949239</v>
      </c>
      <c r="K30" s="14"/>
      <c r="L30" s="14">
        <f t="shared" si="4"/>
        <v>8.1709644670050761</v>
      </c>
    </row>
    <row r="31" spans="1:12">
      <c r="A31" s="8" t="s">
        <v>62</v>
      </c>
      <c r="B31" s="8"/>
      <c r="C31" s="8" t="s">
        <v>27</v>
      </c>
      <c r="D31" s="12">
        <v>150.19999999999999</v>
      </c>
      <c r="E31" s="8" t="s">
        <v>38</v>
      </c>
      <c r="F31" s="8">
        <v>5000</v>
      </c>
      <c r="H31" s="13">
        <v>98.5</v>
      </c>
      <c r="I31" s="14">
        <f t="shared" si="0"/>
        <v>125</v>
      </c>
      <c r="J31" s="14">
        <f t="shared" si="5"/>
        <v>1.2690355329949239</v>
      </c>
      <c r="K31" s="14"/>
      <c r="L31" s="14">
        <f t="shared" si="4"/>
        <v>8.1709644670050761</v>
      </c>
    </row>
    <row r="32" spans="1:12">
      <c r="A32" s="8" t="s">
        <v>63</v>
      </c>
      <c r="B32" s="8"/>
      <c r="C32" s="8" t="s">
        <v>27</v>
      </c>
      <c r="D32" s="12">
        <v>150.19999999999999</v>
      </c>
      <c r="E32" s="8" t="s">
        <v>40</v>
      </c>
      <c r="F32" s="8">
        <v>5000</v>
      </c>
      <c r="H32" s="13">
        <v>98.5</v>
      </c>
      <c r="I32" s="14">
        <f t="shared" si="0"/>
        <v>125</v>
      </c>
      <c r="J32" s="14">
        <f t="shared" si="5"/>
        <v>1.2690355329949239</v>
      </c>
      <c r="K32" s="14"/>
      <c r="L32" s="14">
        <f t="shared" si="4"/>
        <v>8.1709644670050761</v>
      </c>
    </row>
    <row r="33" spans="1:17">
      <c r="A33" s="8" t="s">
        <v>64</v>
      </c>
      <c r="B33" s="8"/>
      <c r="C33" s="8" t="s">
        <v>27</v>
      </c>
      <c r="D33" s="12">
        <v>150.19999999999999</v>
      </c>
      <c r="E33" s="8" t="s">
        <v>42</v>
      </c>
      <c r="F33" s="8">
        <v>5000</v>
      </c>
      <c r="H33" s="13">
        <v>98.5</v>
      </c>
      <c r="I33" s="14">
        <f t="shared" si="0"/>
        <v>125</v>
      </c>
      <c r="J33" s="14">
        <f t="shared" si="5"/>
        <v>1.2690355329949239</v>
      </c>
      <c r="K33" s="14"/>
      <c r="L33" s="14">
        <f t="shared" si="4"/>
        <v>8.1709644670050761</v>
      </c>
    </row>
    <row r="34" spans="1:17">
      <c r="A34" s="8" t="s">
        <v>65</v>
      </c>
      <c r="B34" s="8"/>
      <c r="C34" s="8" t="s">
        <v>27</v>
      </c>
      <c r="D34" s="12">
        <v>151.1</v>
      </c>
      <c r="E34" s="8" t="s">
        <v>34</v>
      </c>
      <c r="F34" s="8">
        <v>5000</v>
      </c>
      <c r="H34" s="13">
        <v>117.6</v>
      </c>
      <c r="I34" s="14">
        <f t="shared" si="0"/>
        <v>125</v>
      </c>
      <c r="J34" s="14">
        <f t="shared" ref="J34:J37" si="6">I34/H34</f>
        <v>1.0629251700680273</v>
      </c>
      <c r="K34" s="14"/>
      <c r="L34" s="14">
        <f t="shared" ref="L34:L37" si="7">12-J34-2.56</f>
        <v>8.3770748299319724</v>
      </c>
    </row>
    <row r="35" spans="1:17">
      <c r="A35" s="8" t="s">
        <v>66</v>
      </c>
      <c r="B35" s="8"/>
      <c r="C35" s="8" t="s">
        <v>27</v>
      </c>
      <c r="D35" s="12">
        <v>151.1</v>
      </c>
      <c r="E35" s="8" t="s">
        <v>36</v>
      </c>
      <c r="F35" s="8">
        <v>5000</v>
      </c>
      <c r="H35" s="13">
        <v>117.6</v>
      </c>
      <c r="I35" s="14">
        <f t="shared" si="0"/>
        <v>125</v>
      </c>
      <c r="J35" s="14">
        <f t="shared" si="6"/>
        <v>1.0629251700680273</v>
      </c>
      <c r="K35" s="14"/>
      <c r="L35" s="14">
        <f t="shared" si="7"/>
        <v>8.3770748299319724</v>
      </c>
    </row>
    <row r="36" spans="1:17">
      <c r="A36" s="8" t="s">
        <v>67</v>
      </c>
      <c r="B36" s="8"/>
      <c r="C36" s="8" t="s">
        <v>27</v>
      </c>
      <c r="D36" s="12">
        <v>151.1</v>
      </c>
      <c r="E36" s="8" t="s">
        <v>38</v>
      </c>
      <c r="F36" s="8">
        <v>5000</v>
      </c>
      <c r="H36" s="13">
        <v>117.6</v>
      </c>
      <c r="I36" s="14">
        <f t="shared" si="0"/>
        <v>125</v>
      </c>
      <c r="J36" s="14">
        <f t="shared" si="6"/>
        <v>1.0629251700680273</v>
      </c>
      <c r="K36" s="14"/>
      <c r="L36" s="14">
        <f t="shared" si="7"/>
        <v>8.3770748299319724</v>
      </c>
    </row>
    <row r="37" spans="1:17">
      <c r="A37" s="8" t="s">
        <v>81</v>
      </c>
      <c r="B37" s="8"/>
      <c r="C37" s="8" t="s">
        <v>27</v>
      </c>
      <c r="D37" s="12">
        <v>151.1</v>
      </c>
      <c r="E37" s="24" t="s">
        <v>42</v>
      </c>
      <c r="F37" s="8">
        <v>5000</v>
      </c>
      <c r="H37" s="13">
        <v>117.6</v>
      </c>
      <c r="I37" s="14">
        <f t="shared" si="0"/>
        <v>125</v>
      </c>
      <c r="J37" s="14">
        <f t="shared" si="6"/>
        <v>1.0629251700680273</v>
      </c>
      <c r="K37" s="14"/>
      <c r="L37" s="14">
        <f t="shared" si="7"/>
        <v>8.3770748299319724</v>
      </c>
    </row>
    <row r="38" spans="1:17">
      <c r="A38" s="16" t="s">
        <v>68</v>
      </c>
      <c r="B38" s="16"/>
      <c r="C38" s="16"/>
      <c r="D38" s="17"/>
      <c r="F38" s="18"/>
      <c r="G38" s="18"/>
      <c r="H38" s="18"/>
      <c r="I38" s="18"/>
      <c r="J38" s="18"/>
      <c r="K38" s="18"/>
      <c r="L38" s="18"/>
    </row>
    <row r="39" spans="1:17">
      <c r="A39" s="19"/>
      <c r="B39" s="18"/>
      <c r="C39" s="18"/>
      <c r="D39" s="17"/>
      <c r="E39" s="18"/>
      <c r="F39" s="18"/>
      <c r="G39" s="18"/>
      <c r="H39" s="18"/>
      <c r="I39" s="18"/>
      <c r="J39" s="18"/>
      <c r="K39" s="18"/>
      <c r="L39" s="18"/>
    </row>
    <row r="40" spans="1:17">
      <c r="A40" s="18"/>
      <c r="B40" s="18"/>
      <c r="C40" s="18"/>
      <c r="D40" s="17"/>
      <c r="E40" s="18"/>
      <c r="F40" s="18"/>
      <c r="G40" s="18"/>
      <c r="H40" s="18"/>
      <c r="I40" s="18"/>
      <c r="J40" s="18"/>
      <c r="K40" s="18"/>
      <c r="L40" s="18"/>
    </row>
    <row r="41" spans="1:17">
      <c r="A41" s="20" t="s">
        <v>69</v>
      </c>
      <c r="B41" s="8"/>
      <c r="C41" s="8" t="s">
        <v>70</v>
      </c>
      <c r="D41" s="21">
        <v>44529</v>
      </c>
      <c r="E41" s="8" t="s">
        <v>71</v>
      </c>
      <c r="F41" s="8" t="s">
        <v>72</v>
      </c>
      <c r="G41" s="18"/>
      <c r="H41" s="18"/>
      <c r="I41" s="18"/>
      <c r="L41" s="18"/>
    </row>
    <row r="42" spans="1:17">
      <c r="A42" s="20" t="s">
        <v>73</v>
      </c>
      <c r="B42" s="20" t="s">
        <v>74</v>
      </c>
      <c r="C42" s="8" t="s">
        <v>75</v>
      </c>
      <c r="D42" s="9" t="s">
        <v>76</v>
      </c>
      <c r="E42" s="8" t="s">
        <v>77</v>
      </c>
      <c r="F42" s="22" t="s">
        <v>78</v>
      </c>
      <c r="G42" s="22"/>
      <c r="H42" s="8" t="s">
        <v>79</v>
      </c>
      <c r="I42" s="23" t="s">
        <v>80</v>
      </c>
      <c r="L42" s="18"/>
    </row>
    <row r="43" spans="1:17">
      <c r="O43" s="11"/>
      <c r="P43" s="11"/>
      <c r="Q43" s="11"/>
    </row>
    <row r="44" spans="1:17">
      <c r="O44" s="15"/>
      <c r="P44" s="15"/>
      <c r="Q44" s="15"/>
    </row>
    <row r="45" spans="1:17">
      <c r="O45" s="15"/>
      <c r="P45" s="15"/>
      <c r="Q45" s="15"/>
    </row>
    <row r="46" spans="1:17">
      <c r="O46" s="15"/>
      <c r="P46" s="15"/>
      <c r="Q46" s="15"/>
    </row>
    <row r="47" spans="1:17">
      <c r="O47" s="15"/>
      <c r="P47" s="15"/>
      <c r="Q47" s="15"/>
    </row>
  </sheetData>
  <mergeCells count="1">
    <mergeCell ref="A38:C38"/>
  </mergeCells>
  <phoneticPr fontId="11" type="noConversion"/>
  <hyperlinks>
    <hyperlink ref="F42" r:id="rId1" xr:uid="{E6C57C55-CB7C-D949-950D-374FC9D6F709}"/>
  </hyperlinks>
  <pageMargins left="0.7" right="0.7" top="0.75" bottom="0.75" header="0.3" footer="0.3"/>
  <pageSetup scale="60" orientation="landscape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cp:lastPrinted>2021-11-29T14:50:10Z</cp:lastPrinted>
  <dcterms:created xsi:type="dcterms:W3CDTF">2021-11-29T14:23:16Z</dcterms:created>
  <dcterms:modified xsi:type="dcterms:W3CDTF">2021-11-29T14:50:36Z</dcterms:modified>
</cp:coreProperties>
</file>