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1"/>
  <workbookPr/>
  <mc:AlternateContent xmlns:mc="http://schemas.openxmlformats.org/markup-compatibility/2006">
    <mc:Choice Requires="x15">
      <x15ac:absPath xmlns:x15ac="http://schemas.microsoft.com/office/spreadsheetml/2010/11/ac" url="/Volumes/GoogleDrive/Shared drives/KRamsey Lab/Protocols/Media/CDM/"/>
    </mc:Choice>
  </mc:AlternateContent>
  <xr:revisionPtr revIDLastSave="0" documentId="13_ncr:1_{B9BFFD6E-12D5-D047-BEFA-F54CB24C0BFD}" xr6:coauthVersionLast="46" xr6:coauthVersionMax="46" xr10:uidLastSave="{00000000-0000-0000-0000-000000000000}"/>
  <bookViews>
    <workbookView xWindow="0" yWindow="500" windowWidth="29500" windowHeight="16420" xr2:uid="{00000000-000D-0000-FFFF-FFFF00000000}"/>
  </bookViews>
  <sheets>
    <sheet name="Sheet1-updated ownership" sheetId="2" r:id="rId1"/>
    <sheet name="Sheet1" sheetId="1" r:id="rId2"/>
  </sheets>
  <definedNames>
    <definedName name="_xlnm._FilterDatabase" localSheetId="1" hidden="1">Sheet1!$A$1:$JE$23</definedName>
    <definedName name="_xlnm._FilterDatabase" localSheetId="0" hidden="1">'Sheet1-updated ownership'!$A$1:$JE$23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3" i="2" l="1"/>
  <c r="G23" i="2"/>
  <c r="C23" i="2"/>
  <c r="H23" i="2" s="1"/>
  <c r="J23" i="2" s="1"/>
  <c r="K22" i="2"/>
  <c r="G22" i="2"/>
  <c r="C22" i="2"/>
  <c r="H22" i="2" s="1"/>
  <c r="J22" i="2" s="1"/>
  <c r="K21" i="2"/>
  <c r="G21" i="2"/>
  <c r="C21" i="2"/>
  <c r="H21" i="2" s="1"/>
  <c r="J21" i="2" s="1"/>
  <c r="K20" i="2"/>
  <c r="G20" i="2"/>
  <c r="C20" i="2"/>
  <c r="H20" i="2" s="1"/>
  <c r="J20" i="2" s="1"/>
  <c r="K19" i="2"/>
  <c r="H19" i="2"/>
  <c r="J19" i="2" s="1"/>
  <c r="G19" i="2"/>
  <c r="C19" i="2"/>
  <c r="K18" i="2"/>
  <c r="G18" i="2"/>
  <c r="C18" i="2"/>
  <c r="E18" i="2" s="1"/>
  <c r="D18" i="2" s="1"/>
  <c r="H18" i="2" s="1"/>
  <c r="J18" i="2" s="1"/>
  <c r="K17" i="2"/>
  <c r="G17" i="2"/>
  <c r="C17" i="2"/>
  <c r="H17" i="2" s="1"/>
  <c r="J17" i="2" s="1"/>
  <c r="K16" i="2"/>
  <c r="H16" i="2"/>
  <c r="J16" i="2" s="1"/>
  <c r="G16" i="2"/>
  <c r="C16" i="2"/>
  <c r="K15" i="2"/>
  <c r="G15" i="2"/>
  <c r="C15" i="2"/>
  <c r="H15" i="2" s="1"/>
  <c r="J15" i="2" s="1"/>
  <c r="J14" i="2"/>
  <c r="C14" i="2"/>
  <c r="F14" i="2" s="1"/>
  <c r="K13" i="2"/>
  <c r="G13" i="2"/>
  <c r="C13" i="2"/>
  <c r="H13" i="2" s="1"/>
  <c r="J13" i="2" s="1"/>
  <c r="K12" i="2"/>
  <c r="G12" i="2"/>
  <c r="C12" i="2"/>
  <c r="H12" i="2" s="1"/>
  <c r="J12" i="2" s="1"/>
  <c r="K11" i="2"/>
  <c r="J11" i="2"/>
  <c r="H11" i="2"/>
  <c r="G11" i="2"/>
  <c r="C11" i="2"/>
  <c r="K10" i="2"/>
  <c r="G10" i="2"/>
  <c r="C10" i="2"/>
  <c r="H10" i="2" s="1"/>
  <c r="J10" i="2" s="1"/>
  <c r="K9" i="2"/>
  <c r="H9" i="2"/>
  <c r="J9" i="2" s="1"/>
  <c r="G9" i="2"/>
  <c r="C9" i="2"/>
  <c r="K8" i="2"/>
  <c r="H8" i="2"/>
  <c r="J8" i="2" s="1"/>
  <c r="G8" i="2"/>
  <c r="C8" i="2"/>
  <c r="K7" i="2"/>
  <c r="G7" i="2"/>
  <c r="C7" i="2"/>
  <c r="H7" i="2" s="1"/>
  <c r="J7" i="2" s="1"/>
  <c r="K6" i="2"/>
  <c r="H6" i="2"/>
  <c r="J6" i="2" s="1"/>
  <c r="G6" i="2"/>
  <c r="C6" i="2"/>
  <c r="K5" i="2"/>
  <c r="H5" i="2"/>
  <c r="J5" i="2" s="1"/>
  <c r="G5" i="2"/>
  <c r="E5" i="2"/>
  <c r="D5" i="2" s="1"/>
  <c r="C5" i="2"/>
  <c r="K4" i="2"/>
  <c r="G4" i="2"/>
  <c r="C4" i="2"/>
  <c r="H4" i="2" s="1"/>
  <c r="J4" i="2" s="1"/>
  <c r="K3" i="2"/>
  <c r="G3" i="2"/>
  <c r="C3" i="2"/>
  <c r="H3" i="2" s="1"/>
  <c r="J3" i="2" s="1"/>
  <c r="J2" i="2"/>
  <c r="C2" i="2"/>
  <c r="F2" i="2" s="1"/>
  <c r="J2" i="1"/>
  <c r="J14" i="1"/>
  <c r="G14" i="2" l="1"/>
  <c r="K14" i="2"/>
  <c r="G2" i="2"/>
  <c r="K2" i="2"/>
  <c r="E3" i="2"/>
  <c r="D3" i="2" s="1"/>
  <c r="G10" i="1"/>
  <c r="G22" i="1"/>
  <c r="G5" i="1"/>
  <c r="G6" i="1"/>
  <c r="G7" i="1"/>
  <c r="G8" i="1"/>
  <c r="G9" i="1"/>
  <c r="G11" i="1"/>
  <c r="G12" i="1"/>
  <c r="G13" i="1"/>
  <c r="G23" i="1"/>
  <c r="G15" i="1"/>
  <c r="G17" i="1"/>
  <c r="G18" i="1"/>
  <c r="G19" i="1"/>
  <c r="G20" i="1"/>
  <c r="G3" i="1"/>
  <c r="G21" i="1"/>
  <c r="G4" i="1"/>
  <c r="G16" i="1"/>
  <c r="K15" i="1" l="1"/>
  <c r="K23" i="1"/>
  <c r="K13" i="1"/>
  <c r="K12" i="1"/>
  <c r="K11" i="1"/>
  <c r="K10" i="1"/>
  <c r="K9" i="1"/>
  <c r="K8" i="1"/>
  <c r="K6" i="1"/>
  <c r="K7" i="1"/>
  <c r="K5" i="1"/>
  <c r="K22" i="1"/>
  <c r="K4" i="1"/>
  <c r="K19" i="1"/>
  <c r="K20" i="1"/>
  <c r="K3" i="1"/>
  <c r="K21" i="1"/>
  <c r="K18" i="1"/>
  <c r="K17" i="1"/>
  <c r="K16" i="1"/>
  <c r="C20" i="1"/>
  <c r="H20" i="1" s="1"/>
  <c r="J20" i="1" s="1"/>
  <c r="C2" i="1"/>
  <c r="F2" i="1" s="1"/>
  <c r="C16" i="1"/>
  <c r="H16" i="1" s="1"/>
  <c r="J16" i="1" s="1"/>
  <c r="C19" i="1"/>
  <c r="H19" i="1" s="1"/>
  <c r="J19" i="1" s="1"/>
  <c r="C15" i="1"/>
  <c r="H15" i="1" s="1"/>
  <c r="J15" i="1" s="1"/>
  <c r="C14" i="1"/>
  <c r="F14" i="1" s="1"/>
  <c r="C23" i="1"/>
  <c r="H23" i="1" s="1"/>
  <c r="J23" i="1" s="1"/>
  <c r="C17" i="1"/>
  <c r="H17" i="1" s="1"/>
  <c r="J17" i="1" s="1"/>
  <c r="C18" i="1"/>
  <c r="E18" i="1" s="1"/>
  <c r="D18" i="1" s="1"/>
  <c r="H18" i="1" s="1"/>
  <c r="J18" i="1" s="1"/>
  <c r="C13" i="1"/>
  <c r="H13" i="1" s="1"/>
  <c r="J13" i="1" s="1"/>
  <c r="C12" i="1"/>
  <c r="H12" i="1" s="1"/>
  <c r="J12" i="1" s="1"/>
  <c r="C11" i="1"/>
  <c r="H11" i="1" s="1"/>
  <c r="J11" i="1" s="1"/>
  <c r="C22" i="1"/>
  <c r="H22" i="1" s="1"/>
  <c r="J22" i="1" s="1"/>
  <c r="C10" i="1"/>
  <c r="H10" i="1" s="1"/>
  <c r="J10" i="1" s="1"/>
  <c r="C9" i="1"/>
  <c r="H9" i="1" s="1"/>
  <c r="J9" i="1" s="1"/>
  <c r="C4" i="1"/>
  <c r="H4" i="1" s="1"/>
  <c r="J4" i="1" s="1"/>
  <c r="C8" i="1"/>
  <c r="H8" i="1" s="1"/>
  <c r="J8" i="1" s="1"/>
  <c r="C7" i="1"/>
  <c r="H7" i="1" s="1"/>
  <c r="J7" i="1" s="1"/>
  <c r="C6" i="1"/>
  <c r="H6" i="1" s="1"/>
  <c r="J6" i="1" s="1"/>
  <c r="C5" i="1"/>
  <c r="E5" i="1" s="1"/>
  <c r="D5" i="1" s="1"/>
  <c r="C21" i="1"/>
  <c r="H21" i="1" s="1"/>
  <c r="J21" i="1" s="1"/>
  <c r="C3" i="1"/>
  <c r="E3" i="1" s="1"/>
  <c r="D3" i="1" s="1"/>
  <c r="K2" i="1" l="1"/>
  <c r="G2" i="1"/>
  <c r="K14" i="1"/>
  <c r="G14" i="1"/>
  <c r="H3" i="1"/>
  <c r="J3" i="1" s="1"/>
  <c r="H5" i="1"/>
  <c r="J5" i="1" s="1"/>
</calcChain>
</file>

<file path=xl/sharedStrings.xml><?xml version="1.0" encoding="utf-8"?>
<sst xmlns="http://schemas.openxmlformats.org/spreadsheetml/2006/main" count="252" uniqueCount="83">
  <si>
    <t>Component</t>
  </si>
  <si>
    <t>Final conc needed (mg per 100 mL)</t>
  </si>
  <si>
    <t>Final Concentration (mg/mL)</t>
  </si>
  <si>
    <t>stock conc to make (mg/mL)</t>
  </si>
  <si>
    <t>Specified component MW</t>
  </si>
  <si>
    <t>Have</t>
  </si>
  <si>
    <t>Amount needed for 10 L (g)</t>
  </si>
  <si>
    <t>MW</t>
  </si>
  <si>
    <t>mass to weigh</t>
  </si>
  <si>
    <t>volume for stock</t>
  </si>
  <si>
    <t>L-Arginine (free base)</t>
  </si>
  <si>
    <t>L-Arginine monohydrochloride</t>
  </si>
  <si>
    <t>4</t>
  </si>
  <si>
    <t>L-Aspartic acid</t>
  </si>
  <si>
    <t>L-Cysteine HCl</t>
  </si>
  <si>
    <t>100 mg/mL @ 25 C</t>
  </si>
  <si>
    <t>L-Histidine (free base)</t>
  </si>
  <si>
    <t>.5 M HCL: 50 mg/ml</t>
  </si>
  <si>
    <t>L-Histidine monohydrochloride monohydrate</t>
  </si>
  <si>
    <t>DL-Isoleucine</t>
  </si>
  <si>
    <t>L-Leucine (methionine-free)</t>
  </si>
  <si>
    <t>1 M HCl: 100 mg/mL OR 23g/L @ 25 C</t>
  </si>
  <si>
    <t>L-Leucine (L8000)</t>
  </si>
  <si>
    <t>L-Lysine (mono HCl)</t>
  </si>
  <si>
    <t>L-lysine monohydrochloride</t>
  </si>
  <si>
    <t>DL-Methionine</t>
  </si>
  <si>
    <t>200 mg + 4 mL; water</t>
  </si>
  <si>
    <t>L-Proline (hydroxy-L-proline-free)</t>
  </si>
  <si>
    <t>50 mg/ml h20</t>
  </si>
  <si>
    <t>DL-Serine</t>
  </si>
  <si>
    <t>DL-Threonine (allo-free)</t>
  </si>
  <si>
    <t>We have L-Threonine but DL was not on the list</t>
  </si>
  <si>
    <t>L-Tyrosine</t>
  </si>
  <si>
    <t>1 M HCl: 25 mg/mL</t>
  </si>
  <si>
    <t>DL-Valine</t>
  </si>
  <si>
    <t>call sigma (we have L-valine)</t>
  </si>
  <si>
    <t>.4</t>
  </si>
  <si>
    <t>Thiamine HCl</t>
  </si>
  <si>
    <t>.04</t>
  </si>
  <si>
    <t>DL-Calcium pantothenate</t>
  </si>
  <si>
    <t xml:space="preserve">call sigma (we have calcium pantothenate) </t>
  </si>
  <si>
    <t>Glucose</t>
  </si>
  <si>
    <t>D-glucose or D(+)-glucose</t>
  </si>
  <si>
    <t>NaCl</t>
  </si>
  <si>
    <t>1 M</t>
  </si>
  <si>
    <t>sodium chloride</t>
  </si>
  <si>
    <t>MgSO4•7H2O</t>
  </si>
  <si>
    <t>magnesium sulfate</t>
  </si>
  <si>
    <t>1.35</t>
  </si>
  <si>
    <t>FeSO4•7H2O</t>
  </si>
  <si>
    <t>Ferrous sulfate</t>
  </si>
  <si>
    <t>.02</t>
  </si>
  <si>
    <t>KH2PO4</t>
  </si>
  <si>
    <t>Potassium phosphate monobasic</t>
  </si>
  <si>
    <t>10</t>
  </si>
  <si>
    <t>K2HPO4</t>
  </si>
  <si>
    <t xml:space="preserve"> dibasic potassium phosphate</t>
  </si>
  <si>
    <t>Volume of stock solution</t>
  </si>
  <si>
    <t>solubility (mg/mL)</t>
  </si>
  <si>
    <t>Concentration of stock in X</t>
  </si>
  <si>
    <t>50</t>
  </si>
  <si>
    <t>How many liters does this make?</t>
  </si>
  <si>
    <t>1000</t>
  </si>
  <si>
    <t>100</t>
  </si>
  <si>
    <t>as much as you want (~250X)</t>
  </si>
  <si>
    <t>GOOD</t>
  </si>
  <si>
    <t>Final Con needed OF WHAT WE HAVE (mg/mL)</t>
  </si>
  <si>
    <t>200</t>
  </si>
  <si>
    <t>500</t>
  </si>
  <si>
    <t>250</t>
  </si>
  <si>
    <t>80 mg/mL</t>
  </si>
  <si>
    <t>50 mg/mL h20</t>
  </si>
  <si>
    <t>350 mg/mL</t>
  </si>
  <si>
    <t>Spermine phosphate</t>
  </si>
  <si>
    <t>Grams to use</t>
  </si>
  <si>
    <t xml:space="preserve">Spermine tetrahydrochloride </t>
  </si>
  <si>
    <t xml:space="preserve">L-Cysteine HCL Monohydrate </t>
  </si>
  <si>
    <t>Molarity of Specified Component</t>
  </si>
  <si>
    <t>Volume needed for final 1X solution (mL)</t>
  </si>
  <si>
    <t>MMR</t>
  </si>
  <si>
    <t>Who owns chemical?</t>
  </si>
  <si>
    <t>DN</t>
  </si>
  <si>
    <t>KMR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</si>
</sst>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\ ###/###"/>
  </numFmts>
  <fonts count="3" x14ac:knownFonts="1">
    <font>
      <sz val="12"/>
      <color indexed="8"/>
      <name val="Calibri"/>
    </font>
    <font>
      <sz val="12"/>
      <color indexed="8"/>
      <name val="Calibri"/>
      <family val="2"/>
    </font>
    <font>
      <b/>
      <sz val="12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</borders>
  <cellStyleXfs count="1">
    <xf numFmtId="0" fontId="0" fillId="0" borderId="0" applyNumberFormat="0" applyFill="0" applyBorder="0" applyProtection="0"/>
  </cellStyleXfs>
  <cellXfs count="19">
    <xf numFmtId="0" fontId="0" fillId="0" borderId="0" xfId="0" applyFont="1" applyAlignment="1"/>
    <xf numFmtId="0" fontId="0" fillId="0" borderId="0" xfId="0" applyNumberFormat="1" applyFont="1" applyAlignment="1"/>
    <xf numFmtId="49" fontId="0" fillId="2" borderId="1" xfId="0" applyNumberFormat="1" applyFont="1" applyFill="1" applyBorder="1" applyAlignment="1"/>
    <xf numFmtId="49" fontId="0" fillId="2" borderId="1" xfId="0" applyNumberFormat="1" applyFont="1" applyFill="1" applyBorder="1" applyAlignment="1">
      <alignment wrapText="1"/>
    </xf>
    <xf numFmtId="0" fontId="0" fillId="2" borderId="1" xfId="0" applyNumberFormat="1" applyFont="1" applyFill="1" applyBorder="1" applyAlignment="1"/>
    <xf numFmtId="164" fontId="0" fillId="2" borderId="1" xfId="0" applyNumberFormat="1" applyFont="1" applyFill="1" applyBorder="1" applyAlignment="1"/>
    <xf numFmtId="0" fontId="0" fillId="2" borderId="1" xfId="0" applyFont="1" applyFill="1" applyBorder="1" applyAlignment="1"/>
    <xf numFmtId="2" fontId="0" fillId="2" borderId="1" xfId="0" applyNumberFormat="1" applyFont="1" applyFill="1" applyBorder="1" applyAlignment="1"/>
    <xf numFmtId="49" fontId="1" fillId="2" borderId="1" xfId="0" applyNumberFormat="1" applyFont="1" applyFill="1" applyBorder="1" applyAlignment="1"/>
    <xf numFmtId="0" fontId="1" fillId="2" borderId="1" xfId="0" applyFont="1" applyFill="1" applyBorder="1" applyAlignment="1"/>
    <xf numFmtId="49" fontId="1" fillId="2" borderId="1" xfId="0" applyNumberFormat="1" applyFont="1" applyFill="1" applyBorder="1" applyAlignment="1">
      <alignment wrapText="1"/>
    </xf>
    <xf numFmtId="0" fontId="0" fillId="3" borderId="1" xfId="0" applyNumberFormat="1" applyFont="1" applyFill="1" applyBorder="1" applyAlignment="1"/>
    <xf numFmtId="2" fontId="1" fillId="2" borderId="1" xfId="0" applyNumberFormat="1" applyFont="1" applyFill="1" applyBorder="1" applyAlignment="1"/>
    <xf numFmtId="49" fontId="1" fillId="3" borderId="1" xfId="0" applyNumberFormat="1" applyFont="1" applyFill="1" applyBorder="1" applyAlignment="1"/>
    <xf numFmtId="0" fontId="0" fillId="3" borderId="1" xfId="0" applyFont="1" applyFill="1" applyBorder="1" applyAlignment="1"/>
    <xf numFmtId="49" fontId="0" fillId="3" borderId="1" xfId="0" applyNumberFormat="1" applyFont="1" applyFill="1" applyBorder="1" applyAlignment="1"/>
    <xf numFmtId="0" fontId="0" fillId="0" borderId="1" xfId="0" applyNumberFormat="1" applyFont="1" applyFill="1" applyBorder="1" applyAlignment="1"/>
    <xf numFmtId="49" fontId="1" fillId="3" borderId="1" xfId="0" applyNumberFormat="1" applyFont="1" applyFill="1" applyBorder="1" applyAlignment="1">
      <alignment wrapText="1"/>
    </xf>
    <xf numFmtId="49" fontId="2" fillId="2" borderId="1" xfId="0" applyNumberFormat="1" applyFont="1" applyFill="1" applyBorder="1" applyAlignment="1"/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FFE10C-A292-4547-9CE1-BB5AE037FB6E}">
  <dimension ref="A1:JE23"/>
  <sheetViews>
    <sheetView showGridLines="0" tabSelected="1" workbookViewId="0">
      <selection activeCell="A17" sqref="A17"/>
    </sheetView>
  </sheetViews>
  <sheetFormatPr baseColWidth="10" defaultColWidth="10.83203125" defaultRowHeight="16" customHeight="1" x14ac:dyDescent="0.2"/>
  <cols>
    <col min="1" max="1" width="28.6640625" style="1" customWidth="1"/>
    <col min="2" max="2" width="22.5" style="1" customWidth="1"/>
    <col min="3" max="3" width="14.83203125" style="1" customWidth="1"/>
    <col min="4" max="5" width="14.83203125" style="1" hidden="1" customWidth="1"/>
    <col min="6" max="7" width="16" style="1" customWidth="1"/>
    <col min="8" max="8" width="17.83203125" style="1" customWidth="1"/>
    <col min="9" max="10" width="14.33203125" style="1" customWidth="1"/>
    <col min="11" max="12" width="17.1640625" style="1" customWidth="1"/>
    <col min="13" max="13" width="13" style="1" customWidth="1"/>
    <col min="14" max="14" width="16.83203125" style="1" hidden="1" customWidth="1"/>
    <col min="15" max="15" width="26" style="1" customWidth="1"/>
    <col min="16" max="16" width="29.33203125" style="1" customWidth="1"/>
    <col min="17" max="17" width="10.83203125" style="1" customWidth="1"/>
    <col min="18" max="18" width="13.1640625" style="1" customWidth="1"/>
    <col min="19" max="19" width="14.6640625" style="1" customWidth="1"/>
    <col min="20" max="265" width="10.83203125" style="1" customWidth="1"/>
  </cols>
  <sheetData>
    <row r="1" spans="1:19" ht="68" x14ac:dyDescent="0.2">
      <c r="A1" s="2" t="s">
        <v>0</v>
      </c>
      <c r="B1" s="3" t="s">
        <v>1</v>
      </c>
      <c r="C1" s="3" t="s">
        <v>2</v>
      </c>
      <c r="D1" s="10" t="s">
        <v>66</v>
      </c>
      <c r="E1" s="10" t="s">
        <v>77</v>
      </c>
      <c r="F1" s="3" t="s">
        <v>59</v>
      </c>
      <c r="G1" s="10" t="s">
        <v>78</v>
      </c>
      <c r="H1" s="3" t="s">
        <v>3</v>
      </c>
      <c r="I1" s="17" t="s">
        <v>57</v>
      </c>
      <c r="J1" s="17" t="s">
        <v>74</v>
      </c>
      <c r="K1" s="3" t="s">
        <v>61</v>
      </c>
      <c r="L1" s="10" t="s">
        <v>80</v>
      </c>
      <c r="M1" s="2" t="s">
        <v>58</v>
      </c>
      <c r="N1" s="3" t="s">
        <v>4</v>
      </c>
      <c r="O1" s="2" t="s">
        <v>5</v>
      </c>
      <c r="P1" s="2" t="s">
        <v>6</v>
      </c>
      <c r="Q1" s="2" t="s">
        <v>7</v>
      </c>
      <c r="R1" s="2" t="s">
        <v>8</v>
      </c>
      <c r="S1" s="2" t="s">
        <v>9</v>
      </c>
    </row>
    <row r="2" spans="1:19" ht="17" customHeight="1" x14ac:dyDescent="0.2">
      <c r="A2" s="8" t="s">
        <v>52</v>
      </c>
      <c r="B2" s="4">
        <v>100</v>
      </c>
      <c r="C2" s="4">
        <f>B2/100</f>
        <v>1</v>
      </c>
      <c r="D2" s="4"/>
      <c r="E2" s="4"/>
      <c r="F2" s="4">
        <f>H2/C2</f>
        <v>100</v>
      </c>
      <c r="G2" s="4">
        <f>1/F2*1000</f>
        <v>10</v>
      </c>
      <c r="H2" s="4">
        <v>100</v>
      </c>
      <c r="I2" s="8" t="s">
        <v>63</v>
      </c>
      <c r="J2" s="12">
        <f>I2*H2/1000</f>
        <v>10</v>
      </c>
      <c r="K2" s="7">
        <f>F2*I2/1000</f>
        <v>10</v>
      </c>
      <c r="L2" s="12" t="s">
        <v>82</v>
      </c>
      <c r="M2" s="4">
        <v>100</v>
      </c>
      <c r="N2" s="4">
        <v>136.09</v>
      </c>
      <c r="O2" s="2" t="s">
        <v>53</v>
      </c>
      <c r="P2" s="2" t="s">
        <v>54</v>
      </c>
      <c r="Q2" s="4">
        <v>136.09</v>
      </c>
      <c r="R2" s="6"/>
      <c r="S2" s="6"/>
    </row>
    <row r="3" spans="1:19" ht="17" customHeight="1" x14ac:dyDescent="0.2">
      <c r="A3" s="8" t="s">
        <v>10</v>
      </c>
      <c r="B3" s="4">
        <v>40</v>
      </c>
      <c r="C3" s="4">
        <f>B3/100</f>
        <v>0.4</v>
      </c>
      <c r="D3" s="11">
        <f>E3*Q3</f>
        <v>0.48371986222732499</v>
      </c>
      <c r="E3" s="11">
        <f>C3/N3</f>
        <v>2.2962112514351325E-3</v>
      </c>
      <c r="F3" s="4">
        <v>100</v>
      </c>
      <c r="G3" s="4">
        <f>1/F3*1000</f>
        <v>10</v>
      </c>
      <c r="H3" s="4">
        <f>C3*F3</f>
        <v>40</v>
      </c>
      <c r="I3" s="8" t="s">
        <v>63</v>
      </c>
      <c r="J3" s="12">
        <f>I3*H3/1000</f>
        <v>4</v>
      </c>
      <c r="K3" s="7">
        <f>F3*I3/1000</f>
        <v>10</v>
      </c>
      <c r="L3" s="12" t="s">
        <v>82</v>
      </c>
      <c r="M3" s="5">
        <v>40</v>
      </c>
      <c r="N3" s="4">
        <v>174.2</v>
      </c>
      <c r="O3" s="15" t="s">
        <v>11</v>
      </c>
      <c r="P3" s="2" t="s">
        <v>12</v>
      </c>
      <c r="Q3" s="11">
        <v>210.66</v>
      </c>
      <c r="R3" s="6"/>
      <c r="S3" s="6"/>
    </row>
    <row r="4" spans="1:19" ht="17" customHeight="1" x14ac:dyDescent="0.2">
      <c r="A4" s="8" t="s">
        <v>23</v>
      </c>
      <c r="B4" s="4">
        <v>40</v>
      </c>
      <c r="C4" s="4">
        <f>B4/100</f>
        <v>0.4</v>
      </c>
      <c r="D4" s="4"/>
      <c r="E4" s="4"/>
      <c r="F4" s="4">
        <v>250</v>
      </c>
      <c r="G4" s="4">
        <f>1/F4*1000</f>
        <v>4</v>
      </c>
      <c r="H4" s="4">
        <f>C4*F4</f>
        <v>100</v>
      </c>
      <c r="I4" s="8" t="s">
        <v>60</v>
      </c>
      <c r="J4" s="12">
        <f>I4*H4/1000</f>
        <v>5</v>
      </c>
      <c r="K4" s="7">
        <f>F4*I4/1000</f>
        <v>12.5</v>
      </c>
      <c r="L4" s="12" t="s">
        <v>82</v>
      </c>
      <c r="M4" s="4">
        <v>100</v>
      </c>
      <c r="N4" s="4">
        <v>182.65</v>
      </c>
      <c r="O4" s="2" t="s">
        <v>24</v>
      </c>
      <c r="P4" s="2" t="s">
        <v>12</v>
      </c>
      <c r="Q4" s="4">
        <v>182.65</v>
      </c>
      <c r="R4" s="6"/>
      <c r="S4" s="6"/>
    </row>
    <row r="5" spans="1:19" ht="17" customHeight="1" x14ac:dyDescent="0.2">
      <c r="A5" s="2" t="s">
        <v>14</v>
      </c>
      <c r="B5" s="4">
        <v>20</v>
      </c>
      <c r="C5" s="4">
        <f>B5/100</f>
        <v>0.2</v>
      </c>
      <c r="D5" s="11">
        <f>E5*Q5</f>
        <v>0.22285242989468343</v>
      </c>
      <c r="E5" s="11">
        <f>C5/N5</f>
        <v>1.2688745083111281E-3</v>
      </c>
      <c r="F5" s="4">
        <v>250</v>
      </c>
      <c r="G5" s="4">
        <f>1/F5*1000</f>
        <v>4</v>
      </c>
      <c r="H5" s="4">
        <f>C5*F5</f>
        <v>50</v>
      </c>
      <c r="I5" s="8" t="s">
        <v>60</v>
      </c>
      <c r="J5" s="12">
        <f>I5*H5/1000</f>
        <v>2.5</v>
      </c>
      <c r="K5" s="7">
        <f>F5*I5/1000</f>
        <v>12.5</v>
      </c>
      <c r="L5" s="12" t="s">
        <v>82</v>
      </c>
      <c r="M5" s="2" t="s">
        <v>15</v>
      </c>
      <c r="N5" s="14">
        <v>157.62</v>
      </c>
      <c r="O5" s="13" t="s">
        <v>76</v>
      </c>
      <c r="P5" s="2"/>
      <c r="Q5" s="11">
        <v>175.63</v>
      </c>
      <c r="R5" s="6"/>
      <c r="S5" s="6"/>
    </row>
    <row r="6" spans="1:19" ht="17" customHeight="1" x14ac:dyDescent="0.2">
      <c r="A6" s="2" t="s">
        <v>16</v>
      </c>
      <c r="B6" s="4">
        <v>20</v>
      </c>
      <c r="C6" s="4">
        <f>B6/100</f>
        <v>0.2</v>
      </c>
      <c r="D6" s="4"/>
      <c r="E6" s="4"/>
      <c r="F6" s="4">
        <v>250</v>
      </c>
      <c r="G6" s="4">
        <f>1/F6*1000</f>
        <v>4</v>
      </c>
      <c r="H6" s="4">
        <f>C6*F6</f>
        <v>50</v>
      </c>
      <c r="I6" s="8" t="s">
        <v>60</v>
      </c>
      <c r="J6" s="12">
        <f>I6*H6/1000</f>
        <v>2.5</v>
      </c>
      <c r="K6" s="7">
        <f>F6*I6/1000</f>
        <v>12.5</v>
      </c>
      <c r="L6" s="12" t="s">
        <v>82</v>
      </c>
      <c r="M6" s="2" t="s">
        <v>17</v>
      </c>
      <c r="N6" s="4">
        <v>155.15700000000001</v>
      </c>
      <c r="O6" s="2" t="s">
        <v>18</v>
      </c>
      <c r="P6" s="2"/>
      <c r="Q6" s="4">
        <v>155.15</v>
      </c>
      <c r="R6" s="6"/>
      <c r="S6" s="6"/>
    </row>
    <row r="7" spans="1:19" ht="17" customHeight="1" x14ac:dyDescent="0.2">
      <c r="A7" s="2" t="s">
        <v>19</v>
      </c>
      <c r="B7" s="4">
        <v>40</v>
      </c>
      <c r="C7" s="4">
        <f>B7/100</f>
        <v>0.4</v>
      </c>
      <c r="D7" s="4"/>
      <c r="E7" s="4"/>
      <c r="F7" s="4">
        <v>250</v>
      </c>
      <c r="G7" s="4">
        <f>1/F7*1000</f>
        <v>4</v>
      </c>
      <c r="H7" s="4">
        <f>C7*F7</f>
        <v>100</v>
      </c>
      <c r="I7" s="8" t="s">
        <v>60</v>
      </c>
      <c r="J7" s="12">
        <f>I7*H7/1000</f>
        <v>5</v>
      </c>
      <c r="K7" s="7">
        <f>F7*I7/1000</f>
        <v>12.5</v>
      </c>
      <c r="L7" s="12" t="s">
        <v>82</v>
      </c>
      <c r="M7" s="9" t="s">
        <v>64</v>
      </c>
      <c r="N7" s="4">
        <v>131.16999999999999</v>
      </c>
      <c r="O7" s="2"/>
      <c r="P7" s="2"/>
      <c r="Q7" s="4">
        <v>131.16999999999999</v>
      </c>
      <c r="R7" s="6"/>
      <c r="S7" s="6"/>
    </row>
    <row r="8" spans="1:19" ht="17" customHeight="1" x14ac:dyDescent="0.2">
      <c r="A8" s="2" t="s">
        <v>20</v>
      </c>
      <c r="B8" s="4">
        <v>40</v>
      </c>
      <c r="C8" s="4">
        <f>B8/100</f>
        <v>0.4</v>
      </c>
      <c r="D8" s="4"/>
      <c r="E8" s="4"/>
      <c r="F8" s="4">
        <v>250</v>
      </c>
      <c r="G8" s="4">
        <f>1/F8*1000</f>
        <v>4</v>
      </c>
      <c r="H8" s="4">
        <f>C8*F8</f>
        <v>100</v>
      </c>
      <c r="I8" s="8" t="s">
        <v>60</v>
      </c>
      <c r="J8" s="12">
        <f>I8*H8/1000</f>
        <v>5</v>
      </c>
      <c r="K8" s="7">
        <f>F8*I8/1000</f>
        <v>12.5</v>
      </c>
      <c r="L8" s="12" t="s">
        <v>82</v>
      </c>
      <c r="M8" s="2" t="s">
        <v>21</v>
      </c>
      <c r="N8" s="4">
        <v>131.16999999999999</v>
      </c>
      <c r="O8" s="2" t="s">
        <v>22</v>
      </c>
      <c r="P8" s="2"/>
      <c r="Q8" s="4">
        <v>131.16999999999999</v>
      </c>
      <c r="R8" s="6"/>
      <c r="S8" s="6"/>
    </row>
    <row r="9" spans="1:19" ht="17" customHeight="1" x14ac:dyDescent="0.2">
      <c r="A9" s="2" t="s">
        <v>25</v>
      </c>
      <c r="B9" s="4">
        <v>40</v>
      </c>
      <c r="C9" s="4">
        <f>B9/100</f>
        <v>0.4</v>
      </c>
      <c r="D9" s="4"/>
      <c r="E9" s="4"/>
      <c r="F9" s="4">
        <v>200</v>
      </c>
      <c r="G9" s="4">
        <f>1/F9*1000</f>
        <v>5</v>
      </c>
      <c r="H9" s="4">
        <f>C9*F9</f>
        <v>80</v>
      </c>
      <c r="I9" s="8" t="s">
        <v>60</v>
      </c>
      <c r="J9" s="12">
        <f>I9*H9/1000</f>
        <v>4</v>
      </c>
      <c r="K9" s="7">
        <f>F9*I9/1000</f>
        <v>10</v>
      </c>
      <c r="L9" s="12" t="s">
        <v>82</v>
      </c>
      <c r="M9" s="2" t="s">
        <v>26</v>
      </c>
      <c r="N9" s="4">
        <v>149.21</v>
      </c>
      <c r="O9" s="2"/>
      <c r="P9" s="2"/>
      <c r="Q9" s="4">
        <v>149.21</v>
      </c>
      <c r="R9" s="6"/>
      <c r="S9" s="6"/>
    </row>
    <row r="10" spans="1:19" ht="17" customHeight="1" x14ac:dyDescent="0.2">
      <c r="A10" s="2" t="s">
        <v>27</v>
      </c>
      <c r="B10" s="4">
        <v>200</v>
      </c>
      <c r="C10" s="4">
        <f>B10/100</f>
        <v>2</v>
      </c>
      <c r="D10" s="4"/>
      <c r="E10" s="4"/>
      <c r="F10" s="4">
        <v>25</v>
      </c>
      <c r="G10" s="4">
        <f>1/F10*1000</f>
        <v>40</v>
      </c>
      <c r="H10" s="4">
        <f>C10*F10</f>
        <v>50</v>
      </c>
      <c r="I10" s="8" t="s">
        <v>68</v>
      </c>
      <c r="J10" s="12">
        <f>I10*H10/1000</f>
        <v>25</v>
      </c>
      <c r="K10" s="7">
        <f>F10*I10/1000</f>
        <v>12.5</v>
      </c>
      <c r="L10" s="12" t="s">
        <v>82</v>
      </c>
      <c r="M10" s="2" t="s">
        <v>28</v>
      </c>
      <c r="N10" s="6">
        <v>115.13</v>
      </c>
      <c r="O10" s="2"/>
      <c r="P10" s="2"/>
      <c r="Q10" s="4">
        <v>115.13</v>
      </c>
      <c r="R10" s="6"/>
      <c r="S10" s="6"/>
    </row>
    <row r="11" spans="1:19" ht="17" customHeight="1" x14ac:dyDescent="0.2">
      <c r="A11" s="2" t="s">
        <v>30</v>
      </c>
      <c r="B11" s="4">
        <v>200</v>
      </c>
      <c r="C11" s="4">
        <f>B11/100</f>
        <v>2</v>
      </c>
      <c r="D11" s="4"/>
      <c r="E11" s="4"/>
      <c r="F11" s="4">
        <v>50</v>
      </c>
      <c r="G11" s="4">
        <f>1/F11*1000</f>
        <v>20</v>
      </c>
      <c r="H11" s="4">
        <f>C11*F11</f>
        <v>100</v>
      </c>
      <c r="I11" s="8" t="s">
        <v>67</v>
      </c>
      <c r="J11" s="12">
        <f>I11*H11/1000</f>
        <v>20</v>
      </c>
      <c r="K11" s="7">
        <f>F11*I11/1000</f>
        <v>10</v>
      </c>
      <c r="L11" s="12" t="s">
        <v>82</v>
      </c>
      <c r="M11" s="9" t="s">
        <v>71</v>
      </c>
      <c r="N11" s="6">
        <v>119.12</v>
      </c>
      <c r="O11" s="2" t="s">
        <v>31</v>
      </c>
      <c r="P11" s="2"/>
      <c r="Q11" s="6"/>
      <c r="R11" s="6"/>
      <c r="S11" s="6"/>
    </row>
    <row r="12" spans="1:19" ht="17" customHeight="1" x14ac:dyDescent="0.2">
      <c r="A12" s="8" t="s">
        <v>32</v>
      </c>
      <c r="B12" s="4">
        <v>40</v>
      </c>
      <c r="C12" s="4">
        <f>B12/100</f>
        <v>0.4</v>
      </c>
      <c r="D12" s="4"/>
      <c r="E12" s="4"/>
      <c r="F12" s="4">
        <v>25</v>
      </c>
      <c r="G12" s="4">
        <f>1/F12*1000</f>
        <v>40</v>
      </c>
      <c r="H12" s="4">
        <f>C12*F12</f>
        <v>10</v>
      </c>
      <c r="I12" s="8" t="s">
        <v>68</v>
      </c>
      <c r="J12" s="12">
        <f>I12*H12/1000</f>
        <v>5</v>
      </c>
      <c r="K12" s="7">
        <f>F12*I12/1000</f>
        <v>12.5</v>
      </c>
      <c r="L12" s="12" t="s">
        <v>82</v>
      </c>
      <c r="M12" s="2" t="s">
        <v>33</v>
      </c>
      <c r="N12" s="4">
        <v>181.19</v>
      </c>
      <c r="O12" s="2" t="s">
        <v>32</v>
      </c>
      <c r="P12" s="2"/>
      <c r="Q12" s="4">
        <v>181.19</v>
      </c>
      <c r="R12" s="6"/>
      <c r="S12" s="6"/>
    </row>
    <row r="13" spans="1:19" ht="17" customHeight="1" x14ac:dyDescent="0.2">
      <c r="A13" s="2" t="s">
        <v>34</v>
      </c>
      <c r="B13" s="4">
        <v>40</v>
      </c>
      <c r="C13" s="4">
        <f>B13/100</f>
        <v>0.4</v>
      </c>
      <c r="D13" s="4"/>
      <c r="E13" s="4"/>
      <c r="F13" s="4">
        <v>50</v>
      </c>
      <c r="G13" s="4">
        <f>1/F13*1000</f>
        <v>20</v>
      </c>
      <c r="H13" s="4">
        <f>C13*F13</f>
        <v>20</v>
      </c>
      <c r="I13" s="8" t="s">
        <v>69</v>
      </c>
      <c r="J13" s="12">
        <f>I13*H13/1000</f>
        <v>5</v>
      </c>
      <c r="K13" s="7">
        <f>F13*I13/1000</f>
        <v>12.5</v>
      </c>
      <c r="L13" s="12" t="s">
        <v>82</v>
      </c>
      <c r="M13" s="9" t="s">
        <v>70</v>
      </c>
      <c r="N13" s="6">
        <v>117.15</v>
      </c>
      <c r="O13" s="2" t="s">
        <v>35</v>
      </c>
      <c r="P13" s="2"/>
      <c r="Q13" s="6"/>
      <c r="R13" s="6"/>
      <c r="S13" s="6"/>
    </row>
    <row r="14" spans="1:19" ht="17" customHeight="1" x14ac:dyDescent="0.2">
      <c r="A14" s="2" t="s">
        <v>41</v>
      </c>
      <c r="B14" s="4">
        <v>400</v>
      </c>
      <c r="C14" s="4">
        <f>B14/100</f>
        <v>4</v>
      </c>
      <c r="D14" s="4"/>
      <c r="E14" s="4"/>
      <c r="F14" s="4">
        <f>H14/C14</f>
        <v>100</v>
      </c>
      <c r="G14" s="4">
        <f>1/F14*1000</f>
        <v>10</v>
      </c>
      <c r="H14" s="4">
        <v>400</v>
      </c>
      <c r="I14" s="8" t="s">
        <v>63</v>
      </c>
      <c r="J14" s="12">
        <f>I14*H14/1000</f>
        <v>40</v>
      </c>
      <c r="K14" s="7">
        <f>F14*I14/1000</f>
        <v>10</v>
      </c>
      <c r="L14" s="12" t="s">
        <v>82</v>
      </c>
      <c r="M14" s="9" t="s">
        <v>65</v>
      </c>
      <c r="N14" s="6"/>
      <c r="O14" s="2" t="s">
        <v>42</v>
      </c>
      <c r="P14" s="2"/>
      <c r="Q14" s="6"/>
      <c r="R14" s="6"/>
      <c r="S14" s="6"/>
    </row>
    <row r="15" spans="1:19" ht="17" customHeight="1" x14ac:dyDescent="0.2">
      <c r="A15" s="2" t="s">
        <v>43</v>
      </c>
      <c r="B15" s="4">
        <v>1000</v>
      </c>
      <c r="C15" s="4">
        <f>B15/100</f>
        <v>10</v>
      </c>
      <c r="D15" s="4"/>
      <c r="E15" s="4"/>
      <c r="F15" s="4">
        <v>50</v>
      </c>
      <c r="G15" s="4">
        <f>1/F15*1000</f>
        <v>20</v>
      </c>
      <c r="H15" s="4">
        <f>C15*F15</f>
        <v>500</v>
      </c>
      <c r="I15" s="8" t="s">
        <v>69</v>
      </c>
      <c r="J15" s="12">
        <f>I15*H15/1000</f>
        <v>125</v>
      </c>
      <c r="K15" s="7">
        <f>F15*I15/1000</f>
        <v>12.5</v>
      </c>
      <c r="L15" s="12" t="s">
        <v>82</v>
      </c>
      <c r="M15" s="2" t="s">
        <v>44</v>
      </c>
      <c r="N15" s="4">
        <v>58.44</v>
      </c>
      <c r="O15" s="2" t="s">
        <v>45</v>
      </c>
      <c r="P15" s="2"/>
      <c r="Q15" s="4">
        <v>58.44</v>
      </c>
      <c r="R15" s="6"/>
      <c r="S15" s="6"/>
    </row>
    <row r="16" spans="1:19" ht="17" customHeight="1" x14ac:dyDescent="0.2">
      <c r="A16" s="8" t="s">
        <v>49</v>
      </c>
      <c r="B16" s="4">
        <v>0.2</v>
      </c>
      <c r="C16" s="4">
        <f>B16/100</f>
        <v>2E-3</v>
      </c>
      <c r="D16" s="16"/>
      <c r="E16" s="16"/>
      <c r="F16" s="4">
        <v>250</v>
      </c>
      <c r="G16" s="4">
        <f>1/F16*1000</f>
        <v>4</v>
      </c>
      <c r="H16" s="4">
        <f>C16*F16</f>
        <v>0.5</v>
      </c>
      <c r="I16" s="2" t="s">
        <v>60</v>
      </c>
      <c r="J16" s="12">
        <f>I16*H16/1000</f>
        <v>2.5000000000000001E-2</v>
      </c>
      <c r="K16" s="7">
        <f>F16*I16/1000</f>
        <v>12.5</v>
      </c>
      <c r="L16" s="12" t="s">
        <v>82</v>
      </c>
      <c r="M16" s="4">
        <v>100</v>
      </c>
      <c r="N16" s="4">
        <v>278.01</v>
      </c>
      <c r="O16" s="2" t="s">
        <v>50</v>
      </c>
      <c r="P16" s="8" t="s">
        <v>51</v>
      </c>
      <c r="Q16" s="4">
        <v>278.01</v>
      </c>
      <c r="R16" s="6"/>
      <c r="S16" s="6"/>
    </row>
    <row r="17" spans="1:19" ht="17" customHeight="1" x14ac:dyDescent="0.2">
      <c r="A17" s="18" t="s">
        <v>37</v>
      </c>
      <c r="B17" s="4">
        <v>0.4</v>
      </c>
      <c r="C17" s="4">
        <f>B17/100</f>
        <v>4.0000000000000001E-3</v>
      </c>
      <c r="D17" s="4"/>
      <c r="E17" s="4"/>
      <c r="F17" s="4">
        <v>250</v>
      </c>
      <c r="G17" s="4">
        <f>1/F17*1000</f>
        <v>4</v>
      </c>
      <c r="H17" s="4">
        <f>C17*F17</f>
        <v>1</v>
      </c>
      <c r="I17" s="8" t="s">
        <v>60</v>
      </c>
      <c r="J17" s="12">
        <f>I17*H17/1000</f>
        <v>0.05</v>
      </c>
      <c r="K17" s="7">
        <f>F17*I17/1000</f>
        <v>12.5</v>
      </c>
      <c r="L17" s="12" t="s">
        <v>79</v>
      </c>
      <c r="M17" s="4">
        <v>50</v>
      </c>
      <c r="N17" s="4">
        <v>337.27</v>
      </c>
      <c r="O17" s="2" t="s">
        <v>37</v>
      </c>
      <c r="P17" s="2" t="s">
        <v>38</v>
      </c>
      <c r="Q17" s="4">
        <v>337.27</v>
      </c>
      <c r="R17" s="6"/>
      <c r="S17" s="6"/>
    </row>
    <row r="18" spans="1:19" ht="17" customHeight="1" x14ac:dyDescent="0.2">
      <c r="A18" s="18" t="s">
        <v>73</v>
      </c>
      <c r="B18" s="4">
        <v>4</v>
      </c>
      <c r="C18" s="4">
        <f>B18/100</f>
        <v>0.04</v>
      </c>
      <c r="D18" s="11">
        <f>E18*Q18</f>
        <v>3.496362349184353E-2</v>
      </c>
      <c r="E18" s="11">
        <f>C18/N18</f>
        <v>1.004182419778377E-4</v>
      </c>
      <c r="F18" s="4">
        <v>250</v>
      </c>
      <c r="G18" s="4">
        <f>1/F18*1000</f>
        <v>4</v>
      </c>
      <c r="H18" s="4">
        <f>D18*F18</f>
        <v>8.740905872960882</v>
      </c>
      <c r="I18" s="8" t="s">
        <v>60</v>
      </c>
      <c r="J18" s="12">
        <f>I18*H18/1000</f>
        <v>0.43704529364804412</v>
      </c>
      <c r="K18" s="7">
        <f>F18*I18/1000</f>
        <v>12.5</v>
      </c>
      <c r="L18" s="12" t="s">
        <v>79</v>
      </c>
      <c r="M18" s="4">
        <v>100</v>
      </c>
      <c r="N18" s="9">
        <v>398.334</v>
      </c>
      <c r="O18" s="13" t="s">
        <v>75</v>
      </c>
      <c r="P18" s="8" t="s">
        <v>36</v>
      </c>
      <c r="Q18" s="11">
        <v>348.18</v>
      </c>
      <c r="R18" s="6"/>
      <c r="S18" s="6"/>
    </row>
    <row r="19" spans="1:19" ht="17" customHeight="1" x14ac:dyDescent="0.2">
      <c r="A19" s="8" t="s">
        <v>46</v>
      </c>
      <c r="B19" s="4">
        <v>13.5</v>
      </c>
      <c r="C19" s="4">
        <f>B19/100</f>
        <v>0.13500000000000001</v>
      </c>
      <c r="D19" s="16"/>
      <c r="E19" s="16"/>
      <c r="F19" s="4">
        <v>250</v>
      </c>
      <c r="G19" s="4">
        <f>1/F19*1000</f>
        <v>4</v>
      </c>
      <c r="H19" s="4">
        <f>C19*F19</f>
        <v>33.75</v>
      </c>
      <c r="I19" s="8" t="s">
        <v>60</v>
      </c>
      <c r="J19" s="12">
        <f>I19*H19/1000</f>
        <v>1.6875</v>
      </c>
      <c r="K19" s="7">
        <f>F19*I19/1000</f>
        <v>12.5</v>
      </c>
      <c r="L19" s="12" t="s">
        <v>82</v>
      </c>
      <c r="M19" s="5">
        <v>100</v>
      </c>
      <c r="N19" s="4">
        <v>246.48</v>
      </c>
      <c r="O19" s="2" t="s">
        <v>47</v>
      </c>
      <c r="P19" s="8" t="s">
        <v>48</v>
      </c>
      <c r="Q19" s="4">
        <v>120.37</v>
      </c>
      <c r="R19" s="6"/>
      <c r="S19" s="6"/>
    </row>
    <row r="20" spans="1:19" ht="17" customHeight="1" x14ac:dyDescent="0.2">
      <c r="A20" s="18" t="s">
        <v>55</v>
      </c>
      <c r="B20" s="4">
        <v>100</v>
      </c>
      <c r="C20" s="4">
        <f>B20/100</f>
        <v>1</v>
      </c>
      <c r="D20" s="4"/>
      <c r="E20" s="4"/>
      <c r="F20" s="4">
        <v>250</v>
      </c>
      <c r="G20" s="4">
        <f>1/F20*1000</f>
        <v>4</v>
      </c>
      <c r="H20" s="4">
        <f>C20*F20</f>
        <v>250</v>
      </c>
      <c r="I20" s="8" t="s">
        <v>60</v>
      </c>
      <c r="J20" s="12">
        <f>I20*H20/1000</f>
        <v>12.5</v>
      </c>
      <c r="K20" s="7">
        <f>F20*I20/1000</f>
        <v>12.5</v>
      </c>
      <c r="L20" s="12" t="s">
        <v>79</v>
      </c>
      <c r="M20" s="4">
        <v>1600</v>
      </c>
      <c r="N20" s="4">
        <v>174.18</v>
      </c>
      <c r="O20" s="2" t="s">
        <v>56</v>
      </c>
      <c r="P20" s="8" t="s">
        <v>54</v>
      </c>
      <c r="Q20" s="4">
        <v>174.18</v>
      </c>
      <c r="R20" s="6"/>
      <c r="S20" s="6"/>
    </row>
    <row r="21" spans="1:19" ht="17" customHeight="1" x14ac:dyDescent="0.2">
      <c r="A21" s="18" t="s">
        <v>13</v>
      </c>
      <c r="B21" s="4">
        <v>40</v>
      </c>
      <c r="C21" s="4">
        <f>B21/100</f>
        <v>0.4</v>
      </c>
      <c r="D21" s="4"/>
      <c r="E21" s="4"/>
      <c r="F21" s="4">
        <v>12.5</v>
      </c>
      <c r="G21" s="4">
        <f>1/F21*1000</f>
        <v>80</v>
      </c>
      <c r="H21" s="4">
        <f>C21*F21</f>
        <v>5</v>
      </c>
      <c r="I21" s="8" t="s">
        <v>62</v>
      </c>
      <c r="J21" s="12">
        <f>I21*H21/1000</f>
        <v>5</v>
      </c>
      <c r="K21" s="7">
        <f>F21*I21/1000</f>
        <v>12.5</v>
      </c>
      <c r="L21" s="12" t="s">
        <v>79</v>
      </c>
      <c r="M21" s="4">
        <v>5</v>
      </c>
      <c r="N21" s="4">
        <v>133.1</v>
      </c>
      <c r="O21" s="2" t="s">
        <v>13</v>
      </c>
      <c r="P21" s="2" t="s">
        <v>12</v>
      </c>
      <c r="Q21" s="4">
        <v>133.1</v>
      </c>
      <c r="R21" s="6"/>
      <c r="S21" s="6"/>
    </row>
    <row r="22" spans="1:19" ht="17" customHeight="1" x14ac:dyDescent="0.2">
      <c r="A22" s="18" t="s">
        <v>29</v>
      </c>
      <c r="B22" s="4">
        <v>40</v>
      </c>
      <c r="C22" s="4">
        <f>B22/100</f>
        <v>0.4</v>
      </c>
      <c r="D22" s="4"/>
      <c r="E22" s="4"/>
      <c r="F22" s="4">
        <v>125</v>
      </c>
      <c r="G22" s="4">
        <f>1/F22*1000</f>
        <v>8</v>
      </c>
      <c r="H22" s="4">
        <f>C22*F22</f>
        <v>50</v>
      </c>
      <c r="I22" s="8" t="s">
        <v>63</v>
      </c>
      <c r="J22" s="12">
        <f>I22*H22/1000</f>
        <v>5</v>
      </c>
      <c r="K22" s="7">
        <f>F22*I22/1000</f>
        <v>12.5</v>
      </c>
      <c r="L22" s="12" t="s">
        <v>79</v>
      </c>
      <c r="M22" s="4">
        <v>50</v>
      </c>
      <c r="N22" s="4">
        <v>105.09</v>
      </c>
      <c r="O22" s="2" t="s">
        <v>29</v>
      </c>
      <c r="P22" s="2" t="s">
        <v>12</v>
      </c>
      <c r="Q22" s="4">
        <v>105.09</v>
      </c>
      <c r="R22" s="6"/>
      <c r="S22" s="6"/>
    </row>
    <row r="23" spans="1:19" ht="17" customHeight="1" x14ac:dyDescent="0.2">
      <c r="A23" s="18" t="s">
        <v>39</v>
      </c>
      <c r="B23" s="4">
        <v>0.2</v>
      </c>
      <c r="C23" s="4">
        <f>B23/100</f>
        <v>2E-3</v>
      </c>
      <c r="D23" s="4"/>
      <c r="E23" s="4"/>
      <c r="F23" s="4">
        <v>250</v>
      </c>
      <c r="G23" s="4">
        <f>1/F23*1000</f>
        <v>4</v>
      </c>
      <c r="H23" s="4">
        <f>C23*F23</f>
        <v>0.5</v>
      </c>
      <c r="I23" s="8" t="s">
        <v>60</v>
      </c>
      <c r="J23" s="12">
        <f>I23*H23/1000</f>
        <v>2.5000000000000001E-2</v>
      </c>
      <c r="K23" s="7">
        <f>F23*I23/1000</f>
        <v>12.5</v>
      </c>
      <c r="L23" s="12" t="s">
        <v>79</v>
      </c>
      <c r="M23" s="9" t="s">
        <v>72</v>
      </c>
      <c r="N23" s="4">
        <v>238.27</v>
      </c>
      <c r="O23" s="2" t="s">
        <v>40</v>
      </c>
      <c r="P23" s="2"/>
      <c r="Q23" s="4">
        <v>238.27</v>
      </c>
      <c r="R23" s="6"/>
      <c r="S23" s="6"/>
    </row>
  </sheetData>
  <autoFilter ref="A1:JE23" xr:uid="{D8E905FD-7193-3446-A88E-AF0BC209FF0F}">
    <sortState xmlns:xlrd2="http://schemas.microsoft.com/office/spreadsheetml/2017/richdata2" ref="A2:JE23">
      <sortCondition ref="L1:L23"/>
    </sortState>
  </autoFilter>
  <pageMargins left="0.25" right="0.25" top="0.75" bottom="0.75" header="0.3" footer="0.3"/>
  <pageSetup fitToHeight="2" orientation="landscape"/>
  <headerFooter>
    <oddFooter>&amp;C&amp;"Helvetica Neue,Regular"&amp;12&amp;K000000&amp;P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E23"/>
  <sheetViews>
    <sheetView showGridLines="0" workbookViewId="0">
      <selection activeCell="L2" sqref="L2"/>
    </sheetView>
  </sheetViews>
  <sheetFormatPr baseColWidth="10" defaultColWidth="10.83203125" defaultRowHeight="16" customHeight="1" x14ac:dyDescent="0.2"/>
  <cols>
    <col min="1" max="1" width="28.6640625" style="1" customWidth="1"/>
    <col min="2" max="2" width="22.5" style="1" customWidth="1"/>
    <col min="3" max="3" width="14.83203125" style="1" customWidth="1"/>
    <col min="4" max="5" width="14.83203125" style="1" hidden="1" customWidth="1"/>
    <col min="6" max="7" width="16" style="1" customWidth="1"/>
    <col min="8" max="8" width="17.83203125" style="1" customWidth="1"/>
    <col min="9" max="10" width="14.33203125" style="1" customWidth="1"/>
    <col min="11" max="12" width="17.1640625" style="1" customWidth="1"/>
    <col min="13" max="13" width="13" style="1" customWidth="1"/>
    <col min="14" max="14" width="16.83203125" style="1" hidden="1" customWidth="1"/>
    <col min="15" max="15" width="26" style="1" customWidth="1"/>
    <col min="16" max="16" width="29.33203125" style="1" customWidth="1"/>
    <col min="17" max="17" width="10.83203125" style="1" customWidth="1"/>
    <col min="18" max="18" width="13.1640625" style="1" customWidth="1"/>
    <col min="19" max="19" width="14.6640625" style="1" customWidth="1"/>
    <col min="20" max="265" width="10.83203125" style="1" customWidth="1"/>
  </cols>
  <sheetData>
    <row r="1" spans="1:19" ht="68" x14ac:dyDescent="0.2">
      <c r="A1" s="2" t="s">
        <v>0</v>
      </c>
      <c r="B1" s="3" t="s">
        <v>1</v>
      </c>
      <c r="C1" s="3" t="s">
        <v>2</v>
      </c>
      <c r="D1" s="10" t="s">
        <v>66</v>
      </c>
      <c r="E1" s="10" t="s">
        <v>77</v>
      </c>
      <c r="F1" s="3" t="s">
        <v>59</v>
      </c>
      <c r="G1" s="10" t="s">
        <v>78</v>
      </c>
      <c r="H1" s="3" t="s">
        <v>3</v>
      </c>
      <c r="I1" s="17" t="s">
        <v>57</v>
      </c>
      <c r="J1" s="17" t="s">
        <v>74</v>
      </c>
      <c r="K1" s="3" t="s">
        <v>61</v>
      </c>
      <c r="L1" s="10" t="s">
        <v>80</v>
      </c>
      <c r="M1" s="2" t="s">
        <v>58</v>
      </c>
      <c r="N1" s="3" t="s">
        <v>4</v>
      </c>
      <c r="O1" s="2" t="s">
        <v>5</v>
      </c>
      <c r="P1" s="2" t="s">
        <v>6</v>
      </c>
      <c r="Q1" s="2" t="s">
        <v>7</v>
      </c>
      <c r="R1" s="2" t="s">
        <v>8</v>
      </c>
      <c r="S1" s="2" t="s">
        <v>9</v>
      </c>
    </row>
    <row r="2" spans="1:19" ht="17" customHeight="1" x14ac:dyDescent="0.2">
      <c r="A2" s="8" t="s">
        <v>52</v>
      </c>
      <c r="B2" s="4">
        <v>100</v>
      </c>
      <c r="C2" s="4">
        <f>B2/100</f>
        <v>1</v>
      </c>
      <c r="D2" s="4"/>
      <c r="E2" s="4"/>
      <c r="F2" s="4">
        <f>H2/C2</f>
        <v>100</v>
      </c>
      <c r="G2" s="4">
        <f>1/F2*1000</f>
        <v>10</v>
      </c>
      <c r="H2" s="4">
        <v>100</v>
      </c>
      <c r="I2" s="8" t="s">
        <v>63</v>
      </c>
      <c r="J2" s="12">
        <f>I2*H2/1000</f>
        <v>10</v>
      </c>
      <c r="K2" s="7">
        <f>F2*I2/1000</f>
        <v>10</v>
      </c>
      <c r="L2" s="12" t="s">
        <v>81</v>
      </c>
      <c r="M2" s="4">
        <v>100</v>
      </c>
      <c r="N2" s="4">
        <v>136.09</v>
      </c>
      <c r="O2" s="2" t="s">
        <v>53</v>
      </c>
      <c r="P2" s="2" t="s">
        <v>54</v>
      </c>
      <c r="Q2" s="4">
        <v>136.09</v>
      </c>
      <c r="R2" s="6"/>
      <c r="S2" s="6"/>
    </row>
    <row r="3" spans="1:19" ht="17" customHeight="1" x14ac:dyDescent="0.2">
      <c r="A3" s="8" t="s">
        <v>10</v>
      </c>
      <c r="B3" s="4">
        <v>40</v>
      </c>
      <c r="C3" s="4">
        <f>B3/100</f>
        <v>0.4</v>
      </c>
      <c r="D3" s="11">
        <f>E3*Q3</f>
        <v>0.48371986222732499</v>
      </c>
      <c r="E3" s="11">
        <f>C3/N3</f>
        <v>2.2962112514351325E-3</v>
      </c>
      <c r="F3" s="4">
        <v>100</v>
      </c>
      <c r="G3" s="4">
        <f>1/F3*1000</f>
        <v>10</v>
      </c>
      <c r="H3" s="4">
        <f>C3*F3</f>
        <v>40</v>
      </c>
      <c r="I3" s="8" t="s">
        <v>63</v>
      </c>
      <c r="J3" s="12">
        <f>I3*H3/1000</f>
        <v>4</v>
      </c>
      <c r="K3" s="7">
        <f>F3*I3/1000</f>
        <v>10</v>
      </c>
      <c r="L3" s="12" t="s">
        <v>82</v>
      </c>
      <c r="M3" s="5">
        <v>40</v>
      </c>
      <c r="N3" s="4">
        <v>174.2</v>
      </c>
      <c r="O3" s="15" t="s">
        <v>11</v>
      </c>
      <c r="P3" s="2" t="s">
        <v>12</v>
      </c>
      <c r="Q3" s="11">
        <v>210.66</v>
      </c>
      <c r="R3" s="6"/>
      <c r="S3" s="6"/>
    </row>
    <row r="4" spans="1:19" ht="17" customHeight="1" x14ac:dyDescent="0.2">
      <c r="A4" s="8" t="s">
        <v>23</v>
      </c>
      <c r="B4" s="4">
        <v>40</v>
      </c>
      <c r="C4" s="4">
        <f>B4/100</f>
        <v>0.4</v>
      </c>
      <c r="D4" s="4"/>
      <c r="E4" s="4"/>
      <c r="F4" s="4">
        <v>250</v>
      </c>
      <c r="G4" s="4">
        <f>1/F4*1000</f>
        <v>4</v>
      </c>
      <c r="H4" s="4">
        <f>C4*F4</f>
        <v>100</v>
      </c>
      <c r="I4" s="8" t="s">
        <v>60</v>
      </c>
      <c r="J4" s="12">
        <f>I4*H4/1000</f>
        <v>5</v>
      </c>
      <c r="K4" s="7">
        <f>F4*I4/1000</f>
        <v>12.5</v>
      </c>
      <c r="L4" s="12" t="s">
        <v>82</v>
      </c>
      <c r="M4" s="4">
        <v>100</v>
      </c>
      <c r="N4" s="4">
        <v>182.65</v>
      </c>
      <c r="O4" s="2" t="s">
        <v>24</v>
      </c>
      <c r="P4" s="2" t="s">
        <v>12</v>
      </c>
      <c r="Q4" s="4">
        <v>182.65</v>
      </c>
      <c r="R4" s="6"/>
      <c r="S4" s="6"/>
    </row>
    <row r="5" spans="1:19" ht="17" customHeight="1" x14ac:dyDescent="0.2">
      <c r="A5" s="2" t="s">
        <v>14</v>
      </c>
      <c r="B5" s="4">
        <v>20</v>
      </c>
      <c r="C5" s="4">
        <f>B5/100</f>
        <v>0.2</v>
      </c>
      <c r="D5" s="11">
        <f>E5*Q5</f>
        <v>0.22285242989468343</v>
      </c>
      <c r="E5" s="11">
        <f>C5/N5</f>
        <v>1.2688745083111281E-3</v>
      </c>
      <c r="F5" s="4">
        <v>250</v>
      </c>
      <c r="G5" s="4">
        <f>1/F5*1000</f>
        <v>4</v>
      </c>
      <c r="H5" s="4">
        <f>C5*F5</f>
        <v>50</v>
      </c>
      <c r="I5" s="8" t="s">
        <v>60</v>
      </c>
      <c r="J5" s="12">
        <f>I5*H5/1000</f>
        <v>2.5</v>
      </c>
      <c r="K5" s="7">
        <f>F5*I5/1000</f>
        <v>12.5</v>
      </c>
      <c r="L5" s="12" t="s">
        <v>82</v>
      </c>
      <c r="M5" s="2" t="s">
        <v>15</v>
      </c>
      <c r="N5" s="14">
        <v>157.62</v>
      </c>
      <c r="O5" s="13" t="s">
        <v>76</v>
      </c>
      <c r="P5" s="2"/>
      <c r="Q5" s="11">
        <v>175.63</v>
      </c>
      <c r="R5" s="6"/>
      <c r="S5" s="6"/>
    </row>
    <row r="6" spans="1:19" ht="17" customHeight="1" x14ac:dyDescent="0.2">
      <c r="A6" s="2" t="s">
        <v>16</v>
      </c>
      <c r="B6" s="4">
        <v>20</v>
      </c>
      <c r="C6" s="4">
        <f>B6/100</f>
        <v>0.2</v>
      </c>
      <c r="D6" s="4"/>
      <c r="E6" s="4"/>
      <c r="F6" s="4">
        <v>250</v>
      </c>
      <c r="G6" s="4">
        <f>1/F6*1000</f>
        <v>4</v>
      </c>
      <c r="H6" s="4">
        <f>C6*F6</f>
        <v>50</v>
      </c>
      <c r="I6" s="8" t="s">
        <v>60</v>
      </c>
      <c r="J6" s="12">
        <f>I6*H6/1000</f>
        <v>2.5</v>
      </c>
      <c r="K6" s="7">
        <f>F6*I6/1000</f>
        <v>12.5</v>
      </c>
      <c r="L6" s="12" t="s">
        <v>82</v>
      </c>
      <c r="M6" s="2" t="s">
        <v>17</v>
      </c>
      <c r="N6" s="4">
        <v>155.15700000000001</v>
      </c>
      <c r="O6" s="2" t="s">
        <v>18</v>
      </c>
      <c r="P6" s="2"/>
      <c r="Q6" s="4">
        <v>155.15</v>
      </c>
      <c r="R6" s="6"/>
      <c r="S6" s="6"/>
    </row>
    <row r="7" spans="1:19" ht="17" customHeight="1" x14ac:dyDescent="0.2">
      <c r="A7" s="2" t="s">
        <v>19</v>
      </c>
      <c r="B7" s="4">
        <v>40</v>
      </c>
      <c r="C7" s="4">
        <f>B7/100</f>
        <v>0.4</v>
      </c>
      <c r="D7" s="4"/>
      <c r="E7" s="4"/>
      <c r="F7" s="4">
        <v>250</v>
      </c>
      <c r="G7" s="4">
        <f>1/F7*1000</f>
        <v>4</v>
      </c>
      <c r="H7" s="4">
        <f>C7*F7</f>
        <v>100</v>
      </c>
      <c r="I7" s="8" t="s">
        <v>60</v>
      </c>
      <c r="J7" s="12">
        <f>I7*H7/1000</f>
        <v>5</v>
      </c>
      <c r="K7" s="7">
        <f>F7*I7/1000</f>
        <v>12.5</v>
      </c>
      <c r="L7" s="12" t="s">
        <v>82</v>
      </c>
      <c r="M7" s="9" t="s">
        <v>64</v>
      </c>
      <c r="N7" s="4">
        <v>131.16999999999999</v>
      </c>
      <c r="O7" s="2"/>
      <c r="P7" s="2"/>
      <c r="Q7" s="4">
        <v>131.16999999999999</v>
      </c>
      <c r="R7" s="6"/>
      <c r="S7" s="6"/>
    </row>
    <row r="8" spans="1:19" ht="17" customHeight="1" x14ac:dyDescent="0.2">
      <c r="A8" s="2" t="s">
        <v>20</v>
      </c>
      <c r="B8" s="4">
        <v>40</v>
      </c>
      <c r="C8" s="4">
        <f>B8/100</f>
        <v>0.4</v>
      </c>
      <c r="D8" s="4"/>
      <c r="E8" s="4"/>
      <c r="F8" s="4">
        <v>250</v>
      </c>
      <c r="G8" s="4">
        <f>1/F8*1000</f>
        <v>4</v>
      </c>
      <c r="H8" s="4">
        <f>C8*F8</f>
        <v>100</v>
      </c>
      <c r="I8" s="8" t="s">
        <v>60</v>
      </c>
      <c r="J8" s="12">
        <f>I8*H8/1000</f>
        <v>5</v>
      </c>
      <c r="K8" s="7">
        <f>F8*I8/1000</f>
        <v>12.5</v>
      </c>
      <c r="L8" s="12" t="s">
        <v>82</v>
      </c>
      <c r="M8" s="2" t="s">
        <v>21</v>
      </c>
      <c r="N8" s="4">
        <v>131.16999999999999</v>
      </c>
      <c r="O8" s="2" t="s">
        <v>22</v>
      </c>
      <c r="P8" s="2"/>
      <c r="Q8" s="4">
        <v>131.16999999999999</v>
      </c>
      <c r="R8" s="6"/>
      <c r="S8" s="6"/>
    </row>
    <row r="9" spans="1:19" ht="17" customHeight="1" x14ac:dyDescent="0.2">
      <c r="A9" s="2" t="s">
        <v>25</v>
      </c>
      <c r="B9" s="4">
        <v>40</v>
      </c>
      <c r="C9" s="4">
        <f>B9/100</f>
        <v>0.4</v>
      </c>
      <c r="D9" s="4"/>
      <c r="E9" s="4"/>
      <c r="F9" s="4">
        <v>200</v>
      </c>
      <c r="G9" s="4">
        <f>1/F9*1000</f>
        <v>5</v>
      </c>
      <c r="H9" s="4">
        <f>C9*F9</f>
        <v>80</v>
      </c>
      <c r="I9" s="8" t="s">
        <v>60</v>
      </c>
      <c r="J9" s="12">
        <f>I9*H9/1000</f>
        <v>4</v>
      </c>
      <c r="K9" s="7">
        <f>F9*I9/1000</f>
        <v>10</v>
      </c>
      <c r="L9" s="12" t="s">
        <v>82</v>
      </c>
      <c r="M9" s="2" t="s">
        <v>26</v>
      </c>
      <c r="N9" s="4">
        <v>149.21</v>
      </c>
      <c r="O9" s="2"/>
      <c r="P9" s="2"/>
      <c r="Q9" s="4">
        <v>149.21</v>
      </c>
      <c r="R9" s="6"/>
      <c r="S9" s="6"/>
    </row>
    <row r="10" spans="1:19" ht="17" customHeight="1" x14ac:dyDescent="0.2">
      <c r="A10" s="2" t="s">
        <v>27</v>
      </c>
      <c r="B10" s="4">
        <v>200</v>
      </c>
      <c r="C10" s="4">
        <f>B10/100</f>
        <v>2</v>
      </c>
      <c r="D10" s="4"/>
      <c r="E10" s="4"/>
      <c r="F10" s="4">
        <v>25</v>
      </c>
      <c r="G10" s="4">
        <f>1/F10*1000</f>
        <v>40</v>
      </c>
      <c r="H10" s="4">
        <f>C10*F10</f>
        <v>50</v>
      </c>
      <c r="I10" s="8" t="s">
        <v>68</v>
      </c>
      <c r="J10" s="12">
        <f>I10*H10/1000</f>
        <v>25</v>
      </c>
      <c r="K10" s="7">
        <f>F10*I10/1000</f>
        <v>12.5</v>
      </c>
      <c r="L10" s="12" t="s">
        <v>82</v>
      </c>
      <c r="M10" s="2" t="s">
        <v>28</v>
      </c>
      <c r="N10" s="6">
        <v>115.13</v>
      </c>
      <c r="O10" s="2"/>
      <c r="P10" s="2"/>
      <c r="Q10" s="4">
        <v>115.13</v>
      </c>
      <c r="R10" s="6"/>
      <c r="S10" s="6"/>
    </row>
    <row r="11" spans="1:19" ht="17" customHeight="1" x14ac:dyDescent="0.2">
      <c r="A11" s="2" t="s">
        <v>30</v>
      </c>
      <c r="B11" s="4">
        <v>200</v>
      </c>
      <c r="C11" s="4">
        <f>B11/100</f>
        <v>2</v>
      </c>
      <c r="D11" s="4"/>
      <c r="E11" s="4"/>
      <c r="F11" s="4">
        <v>50</v>
      </c>
      <c r="G11" s="4">
        <f>1/F11*1000</f>
        <v>20</v>
      </c>
      <c r="H11" s="4">
        <f>C11*F11</f>
        <v>100</v>
      </c>
      <c r="I11" s="8" t="s">
        <v>67</v>
      </c>
      <c r="J11" s="12">
        <f>I11*H11/1000</f>
        <v>20</v>
      </c>
      <c r="K11" s="7">
        <f>F11*I11/1000</f>
        <v>10</v>
      </c>
      <c r="L11" s="12" t="s">
        <v>82</v>
      </c>
      <c r="M11" s="9" t="s">
        <v>71</v>
      </c>
      <c r="N11" s="6">
        <v>119.12</v>
      </c>
      <c r="O11" s="2" t="s">
        <v>31</v>
      </c>
      <c r="P11" s="2"/>
      <c r="Q11" s="6"/>
      <c r="R11" s="6"/>
      <c r="S11" s="6"/>
    </row>
    <row r="12" spans="1:19" ht="17" customHeight="1" x14ac:dyDescent="0.2">
      <c r="A12" s="8" t="s">
        <v>32</v>
      </c>
      <c r="B12" s="4">
        <v>40</v>
      </c>
      <c r="C12" s="4">
        <f>B12/100</f>
        <v>0.4</v>
      </c>
      <c r="D12" s="4"/>
      <c r="E12" s="4"/>
      <c r="F12" s="4">
        <v>25</v>
      </c>
      <c r="G12" s="4">
        <f>1/F12*1000</f>
        <v>40</v>
      </c>
      <c r="H12" s="4">
        <f>C12*F12</f>
        <v>10</v>
      </c>
      <c r="I12" s="8" t="s">
        <v>68</v>
      </c>
      <c r="J12" s="12">
        <f>I12*H12/1000</f>
        <v>5</v>
      </c>
      <c r="K12" s="7">
        <f>F12*I12/1000</f>
        <v>12.5</v>
      </c>
      <c r="L12" s="12" t="s">
        <v>82</v>
      </c>
      <c r="M12" s="2" t="s">
        <v>33</v>
      </c>
      <c r="N12" s="4">
        <v>181.19</v>
      </c>
      <c r="O12" s="2" t="s">
        <v>32</v>
      </c>
      <c r="P12" s="2"/>
      <c r="Q12" s="4">
        <v>181.19</v>
      </c>
      <c r="R12" s="6"/>
      <c r="S12" s="6"/>
    </row>
    <row r="13" spans="1:19" ht="17" customHeight="1" x14ac:dyDescent="0.2">
      <c r="A13" s="2" t="s">
        <v>34</v>
      </c>
      <c r="B13" s="4">
        <v>40</v>
      </c>
      <c r="C13" s="4">
        <f>B13/100</f>
        <v>0.4</v>
      </c>
      <c r="D13" s="4"/>
      <c r="E13" s="4"/>
      <c r="F13" s="4">
        <v>50</v>
      </c>
      <c r="G13" s="4">
        <f>1/F13*1000</f>
        <v>20</v>
      </c>
      <c r="H13" s="4">
        <f>C13*F13</f>
        <v>20</v>
      </c>
      <c r="I13" s="8" t="s">
        <v>69</v>
      </c>
      <c r="J13" s="12">
        <f>I13*H13/1000</f>
        <v>5</v>
      </c>
      <c r="K13" s="7">
        <f>F13*I13/1000</f>
        <v>12.5</v>
      </c>
      <c r="L13" s="12" t="s">
        <v>82</v>
      </c>
      <c r="M13" s="9" t="s">
        <v>70</v>
      </c>
      <c r="N13" s="6">
        <v>117.15</v>
      </c>
      <c r="O13" s="2" t="s">
        <v>35</v>
      </c>
      <c r="P13" s="2"/>
      <c r="Q13" s="6"/>
      <c r="R13" s="6"/>
      <c r="S13" s="6"/>
    </row>
    <row r="14" spans="1:19" ht="17" customHeight="1" x14ac:dyDescent="0.2">
      <c r="A14" s="2" t="s">
        <v>41</v>
      </c>
      <c r="B14" s="4">
        <v>400</v>
      </c>
      <c r="C14" s="4">
        <f>B14/100</f>
        <v>4</v>
      </c>
      <c r="D14" s="4"/>
      <c r="E14" s="4"/>
      <c r="F14" s="4">
        <f>H14/C14</f>
        <v>100</v>
      </c>
      <c r="G14" s="4">
        <f>1/F14*1000</f>
        <v>10</v>
      </c>
      <c r="H14" s="4">
        <v>400</v>
      </c>
      <c r="I14" s="8" t="s">
        <v>63</v>
      </c>
      <c r="J14" s="12">
        <f>I14*H14/1000</f>
        <v>40</v>
      </c>
      <c r="K14" s="7">
        <f>F14*I14/1000</f>
        <v>10</v>
      </c>
      <c r="L14" s="12" t="s">
        <v>82</v>
      </c>
      <c r="M14" s="9" t="s">
        <v>65</v>
      </c>
      <c r="N14" s="6"/>
      <c r="O14" s="2" t="s">
        <v>42</v>
      </c>
      <c r="P14" s="2"/>
      <c r="Q14" s="6"/>
      <c r="R14" s="6"/>
      <c r="S14" s="6"/>
    </row>
    <row r="15" spans="1:19" ht="17" customHeight="1" x14ac:dyDescent="0.2">
      <c r="A15" s="2" t="s">
        <v>43</v>
      </c>
      <c r="B15" s="4">
        <v>1000</v>
      </c>
      <c r="C15" s="4">
        <f>B15/100</f>
        <v>10</v>
      </c>
      <c r="D15" s="4"/>
      <c r="E15" s="4"/>
      <c r="F15" s="4">
        <v>50</v>
      </c>
      <c r="G15" s="4">
        <f>1/F15*1000</f>
        <v>20</v>
      </c>
      <c r="H15" s="4">
        <f>C15*F15</f>
        <v>500</v>
      </c>
      <c r="I15" s="8" t="s">
        <v>69</v>
      </c>
      <c r="J15" s="12">
        <f>I15*H15/1000</f>
        <v>125</v>
      </c>
      <c r="K15" s="7">
        <f>F15*I15/1000</f>
        <v>12.5</v>
      </c>
      <c r="L15" s="12" t="s">
        <v>82</v>
      </c>
      <c r="M15" s="2" t="s">
        <v>44</v>
      </c>
      <c r="N15" s="4">
        <v>58.44</v>
      </c>
      <c r="O15" s="2" t="s">
        <v>45</v>
      </c>
      <c r="P15" s="2"/>
      <c r="Q15" s="4">
        <v>58.44</v>
      </c>
      <c r="R15" s="6"/>
      <c r="S15" s="6"/>
    </row>
    <row r="16" spans="1:19" ht="17" customHeight="1" x14ac:dyDescent="0.2">
      <c r="A16" s="8" t="s">
        <v>49</v>
      </c>
      <c r="B16" s="4">
        <v>0.2</v>
      </c>
      <c r="C16" s="4">
        <f>B16/100</f>
        <v>2E-3</v>
      </c>
      <c r="D16" s="16"/>
      <c r="E16" s="16"/>
      <c r="F16" s="4">
        <v>250</v>
      </c>
      <c r="G16" s="4">
        <f>1/F16*1000</f>
        <v>4</v>
      </c>
      <c r="H16" s="4">
        <f>C16*F16</f>
        <v>0.5</v>
      </c>
      <c r="I16" s="2" t="s">
        <v>60</v>
      </c>
      <c r="J16" s="12">
        <f>I16*H16/1000</f>
        <v>2.5000000000000001E-2</v>
      </c>
      <c r="K16" s="7">
        <f>F16*I16/1000</f>
        <v>12.5</v>
      </c>
      <c r="L16" s="12" t="s">
        <v>79</v>
      </c>
      <c r="M16" s="4">
        <v>100</v>
      </c>
      <c r="N16" s="4">
        <v>278.01</v>
      </c>
      <c r="O16" s="2" t="s">
        <v>50</v>
      </c>
      <c r="P16" s="8" t="s">
        <v>51</v>
      </c>
      <c r="Q16" s="4">
        <v>278.01</v>
      </c>
      <c r="R16" s="6"/>
      <c r="S16" s="6"/>
    </row>
    <row r="17" spans="1:19" ht="17" customHeight="1" x14ac:dyDescent="0.2">
      <c r="A17" s="8" t="s">
        <v>37</v>
      </c>
      <c r="B17" s="4">
        <v>0.4</v>
      </c>
      <c r="C17" s="4">
        <f>B17/100</f>
        <v>4.0000000000000001E-3</v>
      </c>
      <c r="D17" s="4"/>
      <c r="E17" s="4"/>
      <c r="F17" s="4">
        <v>250</v>
      </c>
      <c r="G17" s="4">
        <f>1/F17*1000</f>
        <v>4</v>
      </c>
      <c r="H17" s="4">
        <f>C17*F17</f>
        <v>1</v>
      </c>
      <c r="I17" s="8" t="s">
        <v>60</v>
      </c>
      <c r="J17" s="12">
        <f>I17*H17/1000</f>
        <v>0.05</v>
      </c>
      <c r="K17" s="7">
        <f>F17*I17/1000</f>
        <v>12.5</v>
      </c>
      <c r="L17" s="12" t="s">
        <v>79</v>
      </c>
      <c r="M17" s="4">
        <v>50</v>
      </c>
      <c r="N17" s="4">
        <v>337.27</v>
      </c>
      <c r="O17" s="2" t="s">
        <v>37</v>
      </c>
      <c r="P17" s="2" t="s">
        <v>38</v>
      </c>
      <c r="Q17" s="4">
        <v>337.27</v>
      </c>
      <c r="R17" s="6"/>
      <c r="S17" s="6"/>
    </row>
    <row r="18" spans="1:19" ht="17" customHeight="1" x14ac:dyDescent="0.2">
      <c r="A18" s="8" t="s">
        <v>73</v>
      </c>
      <c r="B18" s="4">
        <v>4</v>
      </c>
      <c r="C18" s="4">
        <f>B18/100</f>
        <v>0.04</v>
      </c>
      <c r="D18" s="11">
        <f>E18*Q18</f>
        <v>3.496362349184353E-2</v>
      </c>
      <c r="E18" s="11">
        <f>C18/N18</f>
        <v>1.004182419778377E-4</v>
      </c>
      <c r="F18" s="4">
        <v>250</v>
      </c>
      <c r="G18" s="4">
        <f>1/F18*1000</f>
        <v>4</v>
      </c>
      <c r="H18" s="4">
        <f>D18*F18</f>
        <v>8.740905872960882</v>
      </c>
      <c r="I18" s="8" t="s">
        <v>60</v>
      </c>
      <c r="J18" s="12">
        <f>I18*H18/1000</f>
        <v>0.43704529364804412</v>
      </c>
      <c r="K18" s="7">
        <f>F18*I18/1000</f>
        <v>12.5</v>
      </c>
      <c r="L18" s="12" t="s">
        <v>79</v>
      </c>
      <c r="M18" s="4">
        <v>100</v>
      </c>
      <c r="N18" s="9">
        <v>398.334</v>
      </c>
      <c r="O18" s="13" t="s">
        <v>75</v>
      </c>
      <c r="P18" s="8" t="s">
        <v>36</v>
      </c>
      <c r="Q18" s="11">
        <v>348.18</v>
      </c>
      <c r="R18" s="6"/>
      <c r="S18" s="6"/>
    </row>
    <row r="19" spans="1:19" ht="17" customHeight="1" x14ac:dyDescent="0.2">
      <c r="A19" s="8" t="s">
        <v>46</v>
      </c>
      <c r="B19" s="4">
        <v>13.5</v>
      </c>
      <c r="C19" s="4">
        <f>B19/100</f>
        <v>0.13500000000000001</v>
      </c>
      <c r="D19" s="16"/>
      <c r="E19" s="16"/>
      <c r="F19" s="4">
        <v>250</v>
      </c>
      <c r="G19" s="4">
        <f>1/F19*1000</f>
        <v>4</v>
      </c>
      <c r="H19" s="4">
        <f>C19*F19</f>
        <v>33.75</v>
      </c>
      <c r="I19" s="8" t="s">
        <v>60</v>
      </c>
      <c r="J19" s="12">
        <f>I19*H19/1000</f>
        <v>1.6875</v>
      </c>
      <c r="K19" s="7">
        <f>F19*I19/1000</f>
        <v>12.5</v>
      </c>
      <c r="L19" s="12" t="s">
        <v>79</v>
      </c>
      <c r="M19" s="5">
        <v>100</v>
      </c>
      <c r="N19" s="4">
        <v>246.48</v>
      </c>
      <c r="O19" s="2" t="s">
        <v>47</v>
      </c>
      <c r="P19" s="8" t="s">
        <v>48</v>
      </c>
      <c r="Q19" s="4">
        <v>120.37</v>
      </c>
      <c r="R19" s="6"/>
      <c r="S19" s="6"/>
    </row>
    <row r="20" spans="1:19" ht="17" customHeight="1" x14ac:dyDescent="0.2">
      <c r="A20" s="8" t="s">
        <v>55</v>
      </c>
      <c r="B20" s="4">
        <v>100</v>
      </c>
      <c r="C20" s="4">
        <f>B20/100</f>
        <v>1</v>
      </c>
      <c r="D20" s="4"/>
      <c r="E20" s="4"/>
      <c r="F20" s="4">
        <v>250</v>
      </c>
      <c r="G20" s="4">
        <f>1/F20*1000</f>
        <v>4</v>
      </c>
      <c r="H20" s="4">
        <f>C20*F20</f>
        <v>250</v>
      </c>
      <c r="I20" s="8" t="s">
        <v>60</v>
      </c>
      <c r="J20" s="12">
        <f>I20*H20/1000</f>
        <v>12.5</v>
      </c>
      <c r="K20" s="7">
        <f>F20*I20/1000</f>
        <v>12.5</v>
      </c>
      <c r="L20" s="12" t="s">
        <v>79</v>
      </c>
      <c r="M20" s="4">
        <v>1600</v>
      </c>
      <c r="N20" s="4">
        <v>174.18</v>
      </c>
      <c r="O20" s="2" t="s">
        <v>56</v>
      </c>
      <c r="P20" s="8" t="s">
        <v>54</v>
      </c>
      <c r="Q20" s="4">
        <v>174.18</v>
      </c>
      <c r="R20" s="6"/>
      <c r="S20" s="6"/>
    </row>
    <row r="21" spans="1:19" ht="17" customHeight="1" x14ac:dyDescent="0.2">
      <c r="A21" s="8" t="s">
        <v>13</v>
      </c>
      <c r="B21" s="4">
        <v>40</v>
      </c>
      <c r="C21" s="4">
        <f>B21/100</f>
        <v>0.4</v>
      </c>
      <c r="D21" s="4"/>
      <c r="E21" s="4"/>
      <c r="F21" s="4">
        <v>12.5</v>
      </c>
      <c r="G21" s="4">
        <f>1/F21*1000</f>
        <v>80</v>
      </c>
      <c r="H21" s="4">
        <f>C21*F21</f>
        <v>5</v>
      </c>
      <c r="I21" s="8" t="s">
        <v>62</v>
      </c>
      <c r="J21" s="12">
        <f>I21*H21/1000</f>
        <v>5</v>
      </c>
      <c r="K21" s="7">
        <f>F21*I21/1000</f>
        <v>12.5</v>
      </c>
      <c r="L21" s="12" t="s">
        <v>79</v>
      </c>
      <c r="M21" s="4">
        <v>5</v>
      </c>
      <c r="N21" s="4">
        <v>133.1</v>
      </c>
      <c r="O21" s="2" t="s">
        <v>13</v>
      </c>
      <c r="P21" s="2" t="s">
        <v>12</v>
      </c>
      <c r="Q21" s="4">
        <v>133.1</v>
      </c>
      <c r="R21" s="6"/>
      <c r="S21" s="6"/>
    </row>
    <row r="22" spans="1:19" ht="17" customHeight="1" x14ac:dyDescent="0.2">
      <c r="A22" s="8" t="s">
        <v>29</v>
      </c>
      <c r="B22" s="4">
        <v>40</v>
      </c>
      <c r="C22" s="4">
        <f>B22/100</f>
        <v>0.4</v>
      </c>
      <c r="D22" s="4"/>
      <c r="E22" s="4"/>
      <c r="F22" s="4">
        <v>125</v>
      </c>
      <c r="G22" s="4">
        <f>1/F22*1000</f>
        <v>8</v>
      </c>
      <c r="H22" s="4">
        <f>C22*F22</f>
        <v>50</v>
      </c>
      <c r="I22" s="8" t="s">
        <v>63</v>
      </c>
      <c r="J22" s="12">
        <f>I22*H22/1000</f>
        <v>5</v>
      </c>
      <c r="K22" s="7">
        <f>F22*I22/1000</f>
        <v>12.5</v>
      </c>
      <c r="L22" s="12" t="s">
        <v>79</v>
      </c>
      <c r="M22" s="4">
        <v>50</v>
      </c>
      <c r="N22" s="4">
        <v>105.09</v>
      </c>
      <c r="O22" s="2" t="s">
        <v>29</v>
      </c>
      <c r="P22" s="2" t="s">
        <v>12</v>
      </c>
      <c r="Q22" s="4">
        <v>105.09</v>
      </c>
      <c r="R22" s="6"/>
      <c r="S22" s="6"/>
    </row>
    <row r="23" spans="1:19" ht="17" customHeight="1" x14ac:dyDescent="0.2">
      <c r="A23" s="2" t="s">
        <v>39</v>
      </c>
      <c r="B23" s="4">
        <v>0.2</v>
      </c>
      <c r="C23" s="4">
        <f>B23/100</f>
        <v>2E-3</v>
      </c>
      <c r="D23" s="4"/>
      <c r="E23" s="4"/>
      <c r="F23" s="4">
        <v>250</v>
      </c>
      <c r="G23" s="4">
        <f>1/F23*1000</f>
        <v>4</v>
      </c>
      <c r="H23" s="4">
        <f>C23*F23</f>
        <v>0.5</v>
      </c>
      <c r="I23" s="8" t="s">
        <v>60</v>
      </c>
      <c r="J23" s="12">
        <f>I23*H23/1000</f>
        <v>2.5000000000000001E-2</v>
      </c>
      <c r="K23" s="7">
        <f>F23*I23/1000</f>
        <v>12.5</v>
      </c>
      <c r="L23" s="12" t="s">
        <v>79</v>
      </c>
      <c r="M23" s="9" t="s">
        <v>72</v>
      </c>
      <c r="N23" s="4">
        <v>238.27</v>
      </c>
      <c r="O23" s="2" t="s">
        <v>40</v>
      </c>
      <c r="P23" s="2"/>
      <c r="Q23" s="4">
        <v>238.27</v>
      </c>
      <c r="R23" s="6"/>
      <c r="S23" s="6"/>
    </row>
  </sheetData>
  <autoFilter ref="A1:JE23" xr:uid="{D8E905FD-7193-3446-A88E-AF0BC209FF0F}">
    <sortState xmlns:xlrd2="http://schemas.microsoft.com/office/spreadsheetml/2017/richdata2" ref="A2:JE23">
      <sortCondition ref="L1:L23"/>
    </sortState>
  </autoFilter>
  <pageMargins left="0.25" right="0.25" top="0.75" bottom="0.75" header="0.3" footer="0.3"/>
  <pageSetup fitToHeight="2" orientation="landscape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Sheet1-updated ownership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cp:lastPrinted>2019-02-07T18:57:01Z</cp:lastPrinted>
  <dcterms:created xsi:type="dcterms:W3CDTF">2019-02-05T18:26:34Z</dcterms:created>
  <dcterms:modified xsi:type="dcterms:W3CDTF">2021-05-03T18:16:00Z</dcterms:modified>
</cp:coreProperties>
</file>