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Daily plans\"/>
    </mc:Choice>
  </mc:AlternateContent>
  <xr:revisionPtr revIDLastSave="0" documentId="13_ncr:1_{98D46CA2-396D-4804-9BDA-017D6D2B6F9D}" xr6:coauthVersionLast="43" xr6:coauthVersionMax="43" xr10:uidLastSave="{00000000-0000-0000-0000-000000000000}"/>
  <bookViews>
    <workbookView xWindow="-110" yWindow="-110" windowWidth="19420" windowHeight="10420" xr2:uid="{9968F85C-C971-9F4C-97CC-946E7C36780E}"/>
  </bookViews>
  <sheets>
    <sheet name="100mm di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H13" i="1" s="1"/>
  <c r="H15" i="1" s="1"/>
  <c r="H17" i="1" s="1"/>
  <c r="H16" i="1" l="1"/>
  <c r="J33" i="1" l="1"/>
  <c r="J32" i="1"/>
  <c r="J26" i="1" l="1"/>
  <c r="B15" i="1"/>
  <c r="B17" i="1" s="1"/>
  <c r="C5" i="1"/>
  <c r="E5" i="1" s="1"/>
  <c r="E4" i="1"/>
  <c r="B18" i="1" l="1"/>
  <c r="J27" i="1"/>
  <c r="J29" i="1" s="1"/>
</calcChain>
</file>

<file path=xl/sharedStrings.xml><?xml version="1.0" encoding="utf-8"?>
<sst xmlns="http://schemas.openxmlformats.org/spreadsheetml/2006/main" count="35" uniqueCount="35">
  <si>
    <t>cm square</t>
  </si>
  <si>
    <t>Cells seeded</t>
  </si>
  <si>
    <t>Volume (mL)</t>
  </si>
  <si>
    <t>Density</t>
  </si>
  <si>
    <t>96 well plate</t>
  </si>
  <si>
    <t>100 mm plate</t>
  </si>
  <si>
    <t>Experiment</t>
  </si>
  <si>
    <t>LVS</t>
  </si>
  <si>
    <t>LVS chaC-V (KRLVS14)</t>
  </si>
  <si>
    <t>PmrA-V (KMLFT10)</t>
  </si>
  <si>
    <t>9 plates</t>
  </si>
  <si>
    <t>Cell concentration</t>
  </si>
  <si>
    <t>7 mL DMEM in plate</t>
  </si>
  <si>
    <t>Total volume cells</t>
  </si>
  <si>
    <t>Final conc</t>
  </si>
  <si>
    <t>Bacteria</t>
  </si>
  <si>
    <t>Bacterial Calculations</t>
  </si>
  <si>
    <t>Actual</t>
  </si>
  <si>
    <t>MOI</t>
  </si>
  <si>
    <t>Macrophage cells per well</t>
  </si>
  <si>
    <t>Volume bacteria to add (mL)</t>
  </si>
  <si>
    <t>Volume bacteria needed (mL)</t>
  </si>
  <si>
    <t>Bacterial density needed (cells/mL)</t>
  </si>
  <si>
    <t>Cells/mL per OD600</t>
  </si>
  <si>
    <t>OD needed for given density</t>
  </si>
  <si>
    <t>Resuspend to</t>
  </si>
  <si>
    <t>In volume</t>
  </si>
  <si>
    <t>DMEM</t>
  </si>
  <si>
    <t>bacteria</t>
  </si>
  <si>
    <t>Final MOI 5, dilute 1:100</t>
  </si>
  <si>
    <t>bac/50ul</t>
  </si>
  <si>
    <t>bac/10ul</t>
  </si>
  <si>
    <t>mac/100mm dish</t>
  </si>
  <si>
    <t xml:space="preserve">mac/200ul well </t>
  </si>
  <si>
    <t>bac/ul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</si>
</sst>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2" xfId="0" applyBorder="1"/>
    <xf numFmtId="11" fontId="0" fillId="2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F03C-CF49-664F-9436-91749C811ABF}">
  <dimension ref="A3:L34"/>
  <sheetViews>
    <sheetView tabSelected="1" topLeftCell="A2" zoomScale="73" zoomScaleNormal="130" workbookViewId="0">
      <selection activeCell="H11" sqref="H11"/>
    </sheetView>
  </sheetViews>
  <sheetFormatPr defaultColWidth="10.6640625" defaultRowHeight="15.5" x14ac:dyDescent="0.35"/>
  <cols>
    <col min="9" max="9" width="25" bestFit="1" customWidth="1"/>
    <col min="10" max="10" width="8.6640625" bestFit="1" customWidth="1"/>
  </cols>
  <sheetData>
    <row r="3" spans="1:12" x14ac:dyDescent="0.35">
      <c r="B3" t="s">
        <v>0</v>
      </c>
      <c r="C3" t="s">
        <v>1</v>
      </c>
      <c r="D3" t="s">
        <v>2</v>
      </c>
      <c r="E3" t="s">
        <v>3</v>
      </c>
    </row>
    <row r="4" spans="1:12" x14ac:dyDescent="0.35">
      <c r="A4" t="s">
        <v>4</v>
      </c>
      <c r="B4">
        <v>0.32</v>
      </c>
      <c r="C4" s="1">
        <v>20000</v>
      </c>
      <c r="D4">
        <v>0.2</v>
      </c>
      <c r="E4" s="1">
        <f>C4/D4</f>
        <v>100000</v>
      </c>
      <c r="H4" s="1"/>
      <c r="I4" s="1"/>
    </row>
    <row r="5" spans="1:12" x14ac:dyDescent="0.35">
      <c r="A5" t="s">
        <v>5</v>
      </c>
      <c r="B5">
        <v>55</v>
      </c>
      <c r="C5" s="1">
        <f>(C4/B4)*B5</f>
        <v>3437500</v>
      </c>
      <c r="D5">
        <v>10</v>
      </c>
      <c r="E5" s="1">
        <f>C5/D5</f>
        <v>343750</v>
      </c>
      <c r="F5" s="1"/>
      <c r="G5" s="1"/>
      <c r="H5" s="1"/>
      <c r="I5" s="1"/>
      <c r="J5" s="1"/>
      <c r="K5" s="1"/>
    </row>
    <row r="7" spans="1:12" x14ac:dyDescent="0.35">
      <c r="B7" t="s">
        <v>6</v>
      </c>
    </row>
    <row r="8" spans="1:12" x14ac:dyDescent="0.35">
      <c r="B8" t="s">
        <v>7</v>
      </c>
      <c r="C8" t="s">
        <v>8</v>
      </c>
      <c r="D8" t="s">
        <v>9</v>
      </c>
    </row>
    <row r="9" spans="1:12" x14ac:dyDescent="0.35">
      <c r="B9">
        <v>1</v>
      </c>
      <c r="C9">
        <v>2</v>
      </c>
      <c r="D9">
        <v>3</v>
      </c>
      <c r="I9" t="s">
        <v>33</v>
      </c>
    </row>
    <row r="10" spans="1:12" x14ac:dyDescent="0.35">
      <c r="A10">
        <v>2</v>
      </c>
      <c r="H10">
        <v>10</v>
      </c>
      <c r="I10" s="1">
        <v>20000</v>
      </c>
      <c r="K10" s="1">
        <v>405000</v>
      </c>
      <c r="L10" t="s">
        <v>32</v>
      </c>
    </row>
    <row r="11" spans="1:12" x14ac:dyDescent="0.35">
      <c r="A11">
        <v>6</v>
      </c>
    </row>
    <row r="12" spans="1:12" x14ac:dyDescent="0.35">
      <c r="A12">
        <v>24</v>
      </c>
      <c r="H12" s="1">
        <f>H10/I10</f>
        <v>5.0000000000000001E-4</v>
      </c>
    </row>
    <row r="13" spans="1:12" x14ac:dyDescent="0.35">
      <c r="H13" s="1">
        <f>H12*K10</f>
        <v>202.5</v>
      </c>
    </row>
    <row r="14" spans="1:12" x14ac:dyDescent="0.35">
      <c r="A14" t="s">
        <v>10</v>
      </c>
    </row>
    <row r="15" spans="1:12" x14ac:dyDescent="0.35">
      <c r="A15" t="s">
        <v>11</v>
      </c>
      <c r="B15">
        <f>10/3</f>
        <v>3.3333333333333335</v>
      </c>
      <c r="H15" s="11">
        <f>H13/4000</f>
        <v>5.0625000000000003E-2</v>
      </c>
      <c r="I15" t="s">
        <v>34</v>
      </c>
    </row>
    <row r="16" spans="1:12" x14ac:dyDescent="0.35">
      <c r="A16" t="s">
        <v>12</v>
      </c>
      <c r="H16">
        <f>H15*10</f>
        <v>0.50625000000000009</v>
      </c>
      <c r="I16" t="s">
        <v>31</v>
      </c>
    </row>
    <row r="17" spans="1:10" x14ac:dyDescent="0.35">
      <c r="A17" t="s">
        <v>13</v>
      </c>
      <c r="B17">
        <f>9.5*B15</f>
        <v>31.666666666666668</v>
      </c>
      <c r="H17">
        <f>H15*50</f>
        <v>2.53125</v>
      </c>
      <c r="I17" t="s">
        <v>30</v>
      </c>
    </row>
    <row r="18" spans="1:10" x14ac:dyDescent="0.35">
      <c r="A18" t="s">
        <v>14</v>
      </c>
      <c r="B18" s="1">
        <f>E5*B15</f>
        <v>1145833.3333333335</v>
      </c>
      <c r="C18" s="10">
        <v>405000</v>
      </c>
    </row>
    <row r="22" spans="1:10" x14ac:dyDescent="0.35">
      <c r="A22" t="s">
        <v>15</v>
      </c>
      <c r="I22" s="2" t="s">
        <v>16</v>
      </c>
      <c r="J22" s="2" t="s">
        <v>17</v>
      </c>
    </row>
    <row r="23" spans="1:10" x14ac:dyDescent="0.35">
      <c r="I23" s="3" t="s">
        <v>18</v>
      </c>
      <c r="J23" s="4">
        <v>5</v>
      </c>
    </row>
    <row r="24" spans="1:10" x14ac:dyDescent="0.35">
      <c r="I24" s="3" t="s">
        <v>19</v>
      </c>
      <c r="J24" s="5">
        <v>405000</v>
      </c>
    </row>
    <row r="25" spans="1:10" x14ac:dyDescent="0.35">
      <c r="I25" s="3" t="s">
        <v>20</v>
      </c>
      <c r="J25" s="4">
        <v>1</v>
      </c>
    </row>
    <row r="26" spans="1:10" x14ac:dyDescent="0.35">
      <c r="I26" s="3" t="s">
        <v>21</v>
      </c>
      <c r="J26" s="4">
        <f>J25*4</f>
        <v>4</v>
      </c>
    </row>
    <row r="27" spans="1:10" ht="31" x14ac:dyDescent="0.35">
      <c r="I27" s="6" t="s">
        <v>22</v>
      </c>
      <c r="J27" s="5">
        <f>(J24*J23/J25)</f>
        <v>2025000</v>
      </c>
    </row>
    <row r="28" spans="1:10" x14ac:dyDescent="0.35">
      <c r="I28" s="3" t="s">
        <v>23</v>
      </c>
      <c r="J28" s="5">
        <v>5810000000</v>
      </c>
    </row>
    <row r="29" spans="1:10" x14ac:dyDescent="0.35">
      <c r="I29" s="3" t="s">
        <v>24</v>
      </c>
      <c r="J29" s="7">
        <f>J27/J28</f>
        <v>3.4853700516351117E-4</v>
      </c>
    </row>
    <row r="30" spans="1:10" x14ac:dyDescent="0.35">
      <c r="I30" s="3" t="s">
        <v>25</v>
      </c>
      <c r="J30" s="8">
        <v>0.03</v>
      </c>
    </row>
    <row r="31" spans="1:10" x14ac:dyDescent="0.35">
      <c r="I31" s="9" t="s">
        <v>26</v>
      </c>
      <c r="J31" s="3">
        <v>1.6</v>
      </c>
    </row>
    <row r="32" spans="1:10" x14ac:dyDescent="0.35">
      <c r="I32" s="3" t="s">
        <v>29</v>
      </c>
      <c r="J32" s="3">
        <f>J30/100</f>
        <v>2.9999999999999997E-4</v>
      </c>
    </row>
    <row r="33" spans="9:10" x14ac:dyDescent="0.35">
      <c r="I33" s="3" t="s">
        <v>27</v>
      </c>
      <c r="J33" s="3">
        <f>4-J34</f>
        <v>3.96</v>
      </c>
    </row>
    <row r="34" spans="9:10" x14ac:dyDescent="0.35">
      <c r="I34" s="3" t="s">
        <v>28</v>
      </c>
      <c r="J34" s="3">
        <v>0.04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100mm dish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2019-06-10T19:09:25Z</cp:lastPrinted>
  <dcterms:created xsi:type="dcterms:W3CDTF">2019-06-10T13:43:36Z</dcterms:created>
  <dcterms:modified xsi:type="dcterms:W3CDTF">2019-06-12T21:30:43Z</dcterms:modified>
</cp:coreProperties>
</file>