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T6SS project/"/>
    </mc:Choice>
  </mc:AlternateContent>
  <xr:revisionPtr revIDLastSave="0" documentId="13_ncr:1_{3A2D4553-D918-BA48-AA39-B469F941958C}" xr6:coauthVersionLast="46" xr6:coauthVersionMax="46" xr10:uidLastSave="{00000000-0000-0000-0000-000000000000}"/>
  <bookViews>
    <workbookView xWindow="1500" yWindow="740" windowWidth="23220" windowHeight="15800" xr2:uid="{8E6C8CF4-9AE3-2247-A16E-003E755B4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2" i="1"/>
  <c r="E4" i="1"/>
  <c r="E3" i="1"/>
  <c r="F3" i="1"/>
  <c r="F2" i="1"/>
  <c r="R15" i="1"/>
  <c r="S15" i="1" s="1"/>
  <c r="F6" i="1" s="1"/>
  <c r="R14" i="1"/>
  <c r="S14" i="1" s="1"/>
  <c r="F5" i="1" s="1"/>
  <c r="R13" i="1"/>
  <c r="S13" i="1" s="1"/>
  <c r="F4" i="1" s="1"/>
  <c r="K16" i="1"/>
  <c r="L16" i="1" s="1"/>
  <c r="E16" i="1"/>
  <c r="F16" i="1" s="1"/>
  <c r="R12" i="1"/>
  <c r="S12" i="1" s="1"/>
  <c r="R11" i="1"/>
  <c r="S11" i="1" s="1"/>
</calcChain>
</file>

<file path=xl/sharedStrings.xml><?xml version="1.0" encoding="utf-8"?>
<sst xmlns="http://schemas.openxmlformats.org/spreadsheetml/2006/main" count="23" uniqueCount="22">
  <si>
    <t>Dilution</t>
  </si>
  <si>
    <t>Tube 1 (0x)</t>
  </si>
  <si>
    <t>Tube 2 (2x)</t>
  </si>
  <si>
    <t>Tube 3 (4x)</t>
  </si>
  <si>
    <t>Tube 4 (6x)</t>
  </si>
  <si>
    <t>Tube 5 (8x)</t>
  </si>
  <si>
    <t>Actual OD</t>
  </si>
  <si>
    <t>Measured OD (1:4)</t>
  </si>
  <si>
    <t>Measured OD (1:8)</t>
  </si>
  <si>
    <t xml:space="preserve"> </t>
  </si>
  <si>
    <t>Track Plate 1</t>
  </si>
  <si>
    <t>Track Plate 2</t>
  </si>
  <si>
    <t>Dilution factor counted</t>
  </si>
  <si>
    <t>Average Cells</t>
  </si>
  <si>
    <t>CFU per mL</t>
  </si>
  <si>
    <t>LVS 0x</t>
  </si>
  <si>
    <t>LVS 2x</t>
  </si>
  <si>
    <t>LVS 4x</t>
  </si>
  <si>
    <t>LVS 6x</t>
  </si>
  <si>
    <t>LVS 8x</t>
  </si>
  <si>
    <t>Dilution Factor</t>
  </si>
  <si>
    <t>Measured OD (undiluted)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</si>
</sst>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1" fontId="0" fillId="0" borderId="1" xfId="0" applyNumberFormat="1" applyBorder="1"/>
    <xf numFmtId="11" fontId="0" fillId="0" borderId="1" xfId="0" applyNumberFormat="1" applyBorder="1"/>
    <xf numFmtId="0" fontId="0" fillId="0" borderId="1" xfId="0" applyBorder="1"/>
    <xf numFmtId="11" fontId="0" fillId="0" borderId="0" xfId="0" applyNumberFormat="1"/>
    <xf numFmtId="0" fontId="0" fillId="0" borderId="1" xfId="0" applyFont="1" applyBorder="1" applyAlignment="1">
      <alignment wrapText="1"/>
    </xf>
    <xf numFmtId="11" fontId="0" fillId="0" borderId="0" xfId="0" applyNumberFormat="1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</a:t>
            </a:r>
            <a:r>
              <a:rPr lang="en-US" baseline="0"/>
              <a:t> to CFU/mL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182706471191591E-2"/>
                  <c:y val="-0.128099746856687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8709000748070058E-2"/>
                  <c:y val="-9.074895279275738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aseline="0"/>
                      <a:t>y = 2E+08x - 6E+07</a:t>
                    </a:r>
                    <a:endParaRPr lang="en-US" sz="11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Sheet1!$E$2:$E$6</c:f>
              <c:numCache>
                <c:formatCode>General</c:formatCode>
                <c:ptCount val="5"/>
                <c:pt idx="0">
                  <c:v>3.48</c:v>
                </c:pt>
                <c:pt idx="1">
                  <c:v>1.6160000000000001</c:v>
                </c:pt>
                <c:pt idx="2">
                  <c:v>0.82399999999999995</c:v>
                </c:pt>
                <c:pt idx="3">
                  <c:v>0.20499999999999999</c:v>
                </c:pt>
                <c:pt idx="4">
                  <c:v>0.106</c:v>
                </c:pt>
              </c:numCache>
            </c:numRef>
          </c:xVal>
          <c:yVal>
            <c:numRef>
              <c:f>Sheet1!$F$2:$F$6</c:f>
              <c:numCache>
                <c:formatCode>0.00E+00</c:formatCode>
                <c:ptCount val="5"/>
                <c:pt idx="0">
                  <c:v>689999999.99999988</c:v>
                </c:pt>
                <c:pt idx="1">
                  <c:v>454999999.99999994</c:v>
                </c:pt>
                <c:pt idx="2">
                  <c:v>34199999.999999993</c:v>
                </c:pt>
                <c:pt idx="3">
                  <c:v>3420000</c:v>
                </c:pt>
                <c:pt idx="4">
                  <c:v>1780000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3F-7241-A84D-CAF821CA7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1810432"/>
        <c:axId val="1994327680"/>
      </c:scatterChart>
      <c:valAx>
        <c:axId val="202181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layout>
            <c:manualLayout>
              <c:xMode val="edge"/>
              <c:yMode val="edge"/>
              <c:x val="0.46546029444654385"/>
              <c:y val="0.92135713145061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27680"/>
        <c:crosses val="autoZero"/>
        <c:crossBetween val="midCat"/>
      </c:valAx>
      <c:valAx>
        <c:axId val="1994327680"/>
        <c:scaling>
          <c:orientation val="minMax"/>
          <c:max val="700000000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1810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82550</xdr:colOff>
      <xdr:row>17</xdr:row>
      <xdr:rowOff>196850</xdr:rowOff>
    </xdr:from>
    <xdr:to>
      <xdr:col>14</xdr:col>
      <xdr:colOff>787400</xdr:colOff>
      <xdr:row>38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3D24E8-9580-A14D-B691-AF93859B9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02AA-3732-1345-A5CE-43E68C8A9BEB}">
  <dimension ref="A1:S16"/>
  <sheetViews>
    <sheetView tabSelected="1" zoomScale="60" zoomScaleNormal="60" workbookViewId="0">
      <selection activeCell="D1" sqref="D1"/>
    </sheetView>
  </sheetViews>
  <sheetFormatPr baseColWidth="10" defaultRowHeight="16" x14ac:dyDescent="0.2"/>
  <cols>
    <col min="3" max="3" width="11.1640625" customWidth="1"/>
  </cols>
  <sheetData>
    <row r="1" spans="1:19" ht="33" customHeight="1" x14ac:dyDescent="0.2">
      <c r="A1" s="1" t="s">
        <v>0</v>
      </c>
      <c r="B1" s="2" t="s">
        <v>21</v>
      </c>
      <c r="C1" s="2" t="s">
        <v>7</v>
      </c>
      <c r="D1" s="2" t="s">
        <v>8</v>
      </c>
      <c r="E1" t="s">
        <v>6</v>
      </c>
      <c r="F1" s="16" t="s">
        <v>14</v>
      </c>
    </row>
    <row r="2" spans="1:19" x14ac:dyDescent="0.2">
      <c r="A2" t="s">
        <v>1</v>
      </c>
      <c r="B2">
        <v>1.3540000000000001</v>
      </c>
      <c r="C2">
        <v>0.78200000000000003</v>
      </c>
      <c r="D2">
        <v>0.435</v>
      </c>
      <c r="E2">
        <f>D2*8</f>
        <v>3.48</v>
      </c>
      <c r="F2" s="13">
        <f>S11</f>
        <v>689999999.99999988</v>
      </c>
    </row>
    <row r="3" spans="1:19" x14ac:dyDescent="0.2">
      <c r="A3" t="s">
        <v>2</v>
      </c>
      <c r="B3">
        <v>0.78600000000000003</v>
      </c>
      <c r="C3">
        <v>0.40400000000000003</v>
      </c>
      <c r="E3">
        <f>C3*4</f>
        <v>1.6160000000000001</v>
      </c>
      <c r="F3" s="15">
        <f>S12</f>
        <v>454999999.99999994</v>
      </c>
    </row>
    <row r="4" spans="1:19" x14ac:dyDescent="0.2">
      <c r="A4" t="s">
        <v>3</v>
      </c>
      <c r="B4">
        <v>0.40600000000000003</v>
      </c>
      <c r="C4">
        <v>0.20599999999999999</v>
      </c>
      <c r="E4">
        <f>C4*4</f>
        <v>0.82399999999999995</v>
      </c>
      <c r="F4" s="15">
        <f>S13</f>
        <v>34199999.999999993</v>
      </c>
    </row>
    <row r="5" spans="1:19" x14ac:dyDescent="0.2">
      <c r="A5" t="s">
        <v>4</v>
      </c>
      <c r="B5">
        <v>0.20499999999999999</v>
      </c>
      <c r="E5">
        <f>B5</f>
        <v>0.20499999999999999</v>
      </c>
      <c r="F5" s="15">
        <f>S14</f>
        <v>3420000</v>
      </c>
    </row>
    <row r="6" spans="1:19" x14ac:dyDescent="0.2">
      <c r="A6" t="s">
        <v>5</v>
      </c>
      <c r="B6">
        <v>0.106</v>
      </c>
      <c r="E6">
        <f>B6</f>
        <v>0.106</v>
      </c>
      <c r="F6" s="15">
        <f>S15</f>
        <v>1780000</v>
      </c>
    </row>
    <row r="7" spans="1:19" x14ac:dyDescent="0.2">
      <c r="F7" s="17"/>
    </row>
    <row r="9" spans="1:19" x14ac:dyDescent="0.2">
      <c r="B9" s="3" t="s">
        <v>9</v>
      </c>
      <c r="C9" s="3"/>
      <c r="D9" s="18" t="s">
        <v>10</v>
      </c>
      <c r="E9" s="18"/>
      <c r="F9" s="18"/>
      <c r="G9" s="4"/>
      <c r="H9" s="4"/>
      <c r="I9" s="4"/>
      <c r="J9" s="4"/>
      <c r="K9" s="18" t="s">
        <v>11</v>
      </c>
      <c r="L9" s="18"/>
      <c r="M9" s="18"/>
      <c r="N9" s="18"/>
      <c r="O9" s="18"/>
      <c r="P9" s="18"/>
      <c r="Q9" s="5"/>
    </row>
    <row r="10" spans="1:19" ht="51" x14ac:dyDescent="0.2">
      <c r="B10" s="6"/>
      <c r="C10" s="6">
        <v>1</v>
      </c>
      <c r="D10" s="6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6">
        <v>1</v>
      </c>
      <c r="K10" s="6">
        <v>2</v>
      </c>
      <c r="L10" s="6">
        <v>3</v>
      </c>
      <c r="M10" s="6">
        <v>4</v>
      </c>
      <c r="N10" s="6">
        <v>5</v>
      </c>
      <c r="O10" s="7">
        <v>6</v>
      </c>
      <c r="P10" s="7">
        <v>7</v>
      </c>
      <c r="Q10" s="8" t="s">
        <v>12</v>
      </c>
      <c r="R10" s="8" t="s">
        <v>13</v>
      </c>
      <c r="S10" s="8" t="s">
        <v>14</v>
      </c>
    </row>
    <row r="11" spans="1:19" x14ac:dyDescent="0.2">
      <c r="B11" s="9" t="s">
        <v>15</v>
      </c>
      <c r="C11" s="10"/>
      <c r="D11" s="10"/>
      <c r="E11" s="11">
        <v>67</v>
      </c>
      <c r="F11" s="11"/>
      <c r="G11" s="11"/>
      <c r="H11" s="11"/>
      <c r="I11" s="11"/>
      <c r="J11" s="10"/>
      <c r="K11" s="10"/>
      <c r="L11" s="10">
        <v>71</v>
      </c>
      <c r="M11" s="10"/>
      <c r="N11" s="10"/>
      <c r="O11" s="11"/>
      <c r="P11" s="11"/>
      <c r="Q11" s="10">
        <v>1.0000000000000001E-5</v>
      </c>
      <c r="R11" s="12">
        <f>AVERAGE(E11,L11)</f>
        <v>69</v>
      </c>
      <c r="S11" s="13">
        <f>(R11/(0.01*Q11))</f>
        <v>689999999.99999988</v>
      </c>
    </row>
    <row r="12" spans="1:19" x14ac:dyDescent="0.2">
      <c r="B12" s="9" t="s">
        <v>16</v>
      </c>
      <c r="C12" s="10"/>
      <c r="D12" s="10"/>
      <c r="E12" s="11">
        <v>40</v>
      </c>
      <c r="F12" s="11"/>
      <c r="G12" s="11"/>
      <c r="H12" s="11"/>
      <c r="I12" s="11"/>
      <c r="J12" s="10"/>
      <c r="K12" s="10"/>
      <c r="L12" s="10">
        <v>51</v>
      </c>
      <c r="M12" s="10"/>
      <c r="N12" s="10"/>
      <c r="O12" s="11"/>
      <c r="P12" s="11"/>
      <c r="Q12" s="10">
        <v>1.0000000000000001E-5</v>
      </c>
      <c r="R12" s="12">
        <f t="shared" ref="R12" si="0">AVERAGE(E12,L12)</f>
        <v>45.5</v>
      </c>
      <c r="S12" s="13">
        <f>(R12/(0.01*Q12))</f>
        <v>454999999.99999994</v>
      </c>
    </row>
    <row r="13" spans="1:19" x14ac:dyDescent="0.2">
      <c r="B13" s="9" t="s">
        <v>17</v>
      </c>
      <c r="C13" s="10"/>
      <c r="D13" s="10">
        <v>176</v>
      </c>
      <c r="E13" s="11"/>
      <c r="F13" s="11"/>
      <c r="G13" s="11"/>
      <c r="H13" s="11"/>
      <c r="I13" s="11"/>
      <c r="J13" s="10"/>
      <c r="K13" s="10">
        <v>166</v>
      </c>
      <c r="L13" s="10"/>
      <c r="M13" s="10"/>
      <c r="N13" s="10"/>
      <c r="O13" s="11"/>
      <c r="P13" s="11"/>
      <c r="Q13" s="10">
        <v>1E-4</v>
      </c>
      <c r="R13" s="12">
        <f>AVERAGE(D13,K13)</f>
        <v>171</v>
      </c>
      <c r="S13" s="13">
        <f>(R13/(0.01*Q13))*0.2</f>
        <v>34199999.999999993</v>
      </c>
    </row>
    <row r="14" spans="1:19" x14ac:dyDescent="0.2">
      <c r="B14" s="9" t="s">
        <v>18</v>
      </c>
      <c r="C14" s="10"/>
      <c r="D14" s="10">
        <v>82</v>
      </c>
      <c r="E14" s="11"/>
      <c r="F14" s="11"/>
      <c r="G14" s="11"/>
      <c r="H14" s="11"/>
      <c r="I14" s="11"/>
      <c r="J14" s="10"/>
      <c r="K14" s="10">
        <v>89</v>
      </c>
      <c r="L14" s="10"/>
      <c r="M14" s="10"/>
      <c r="N14" s="10"/>
      <c r="O14" s="11"/>
      <c r="P14" s="11"/>
      <c r="Q14" s="10">
        <v>1E-4</v>
      </c>
      <c r="R14" s="12">
        <f>AVERAGE(D14,K14)</f>
        <v>85.5</v>
      </c>
      <c r="S14" s="13">
        <f>(R14/(0.05*Q14))*0.2</f>
        <v>3420000</v>
      </c>
    </row>
    <row r="15" spans="1:19" x14ac:dyDescent="0.2">
      <c r="B15" s="9" t="s">
        <v>19</v>
      </c>
      <c r="C15" s="10"/>
      <c r="D15" s="10">
        <v>46</v>
      </c>
      <c r="E15" s="11"/>
      <c r="F15" s="11"/>
      <c r="G15" s="11"/>
      <c r="H15" s="11"/>
      <c r="I15" s="11"/>
      <c r="J15" s="10"/>
      <c r="K15" s="10">
        <v>43</v>
      </c>
      <c r="L15" s="10"/>
      <c r="M15" s="10"/>
      <c r="N15" s="10"/>
      <c r="O15" s="11"/>
      <c r="P15" s="11"/>
      <c r="Q15" s="10">
        <v>1E-4</v>
      </c>
      <c r="R15" s="12">
        <f>AVERAGE(D15,K15)</f>
        <v>44.5</v>
      </c>
      <c r="S15" s="13">
        <f>(R15/(0.05*Q15))*0.2</f>
        <v>1780000</v>
      </c>
    </row>
    <row r="16" spans="1:19" x14ac:dyDescent="0.2">
      <c r="B16" s="14" t="s">
        <v>20</v>
      </c>
      <c r="C16" s="14">
        <v>1E-3</v>
      </c>
      <c r="D16" s="14">
        <v>1E-4</v>
      </c>
      <c r="E16" s="14">
        <f>D16/10</f>
        <v>1.0000000000000001E-5</v>
      </c>
      <c r="F16" s="14">
        <f>E16/10</f>
        <v>1.0000000000000002E-6</v>
      </c>
      <c r="J16" s="14">
        <v>1</v>
      </c>
      <c r="K16" s="14">
        <f>J16/10</f>
        <v>0.1</v>
      </c>
      <c r="L16" s="14">
        <f>K16/10</f>
        <v>0.01</v>
      </c>
      <c r="M16">
        <v>1E-3</v>
      </c>
    </row>
  </sheetData>
  <mergeCells count="2">
    <mergeCell ref="D9:F9"/>
    <mergeCell ref="K9:P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2021-01-27T19:51:43Z</dcterms:created>
  <dcterms:modified xsi:type="dcterms:W3CDTF">2021-02-03T20:29:12Z</dcterms:modified>
</cp:coreProperties>
</file>