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Concentrations/growth curves/"/>
    </mc:Choice>
  </mc:AlternateContent>
  <xr:revisionPtr revIDLastSave="0" documentId="13_ncr:1_{1ED1B862-A74C-C140-ADDE-6FB49012722D}" xr6:coauthVersionLast="47" xr6:coauthVersionMax="47" xr10:uidLastSave="{00000000-0000-0000-0000-000000000000}"/>
  <bookViews>
    <workbookView xWindow="740" yWindow="520" windowWidth="28800" windowHeight="15900" activeTab="1" xr2:uid="{44D23DED-F695-D644-B4CF-0DD8CCA487C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" l="1"/>
  <c r="D34" i="2"/>
  <c r="C35" i="2"/>
  <c r="C34" i="2"/>
  <c r="D18" i="2" l="1"/>
  <c r="E18" i="2"/>
  <c r="F18" i="2"/>
  <c r="C18" i="2"/>
  <c r="D17" i="2"/>
  <c r="E17" i="2"/>
  <c r="F17" i="2"/>
  <c r="C17" i="2"/>
  <c r="E21" i="1"/>
  <c r="C50" i="1"/>
  <c r="D21" i="1"/>
  <c r="C20" i="1" l="1"/>
  <c r="D20" i="1"/>
  <c r="E20" i="1"/>
  <c r="C21" i="1"/>
  <c r="C22" i="1"/>
  <c r="D22" i="1"/>
  <c r="E22" i="1"/>
  <c r="C23" i="1"/>
  <c r="D23" i="1"/>
  <c r="E23" i="1"/>
  <c r="C24" i="1"/>
  <c r="D24" i="1"/>
  <c r="E24" i="1"/>
  <c r="D19" i="1"/>
  <c r="E19" i="1"/>
  <c r="C19" i="1"/>
  <c r="I19" i="1"/>
  <c r="D51" i="1" l="1"/>
  <c r="D44" i="1"/>
  <c r="D50" i="1"/>
  <c r="D43" i="1"/>
  <c r="C37" i="1"/>
  <c r="C36" i="1"/>
  <c r="L20" i="1"/>
  <c r="L19" i="1"/>
  <c r="K19" i="1"/>
  <c r="J19" i="1"/>
  <c r="K20" i="1"/>
  <c r="J20" i="1"/>
  <c r="I20" i="1"/>
  <c r="C51" i="1" l="1"/>
  <c r="C43" i="1"/>
  <c r="C44" i="1"/>
  <c r="D37" i="1"/>
  <c r="D36" i="1"/>
  <c r="E4" i="1"/>
  <c r="H4" i="1" s="1"/>
  <c r="E7" i="1"/>
  <c r="H7" i="1" s="1"/>
  <c r="E6" i="1"/>
  <c r="H6" i="1" s="1"/>
  <c r="E5" i="1"/>
  <c r="H5" i="1" s="1"/>
  <c r="E3" i="1"/>
  <c r="H3" i="1" s="1"/>
  <c r="E2" i="1"/>
  <c r="H2" i="1" s="1"/>
</calcChain>
</file>

<file path=xl/sharedStrings.xml><?xml version="1.0" encoding="utf-8"?>
<sst xmlns="http://schemas.openxmlformats.org/spreadsheetml/2006/main" count="74" uniqueCount="29">
  <si>
    <t>Sample #</t>
  </si>
  <si>
    <t>Measured OD600</t>
  </si>
  <si>
    <t>Dilution Factor</t>
  </si>
  <si>
    <t>Actual OD600</t>
  </si>
  <si>
    <t>Desired Volume mL</t>
  </si>
  <si>
    <t>Desired OD</t>
  </si>
  <si>
    <t>Volume of Resuspended Cells µL</t>
  </si>
  <si>
    <t>Strain Genotype</t>
  </si>
  <si>
    <t>OD at T0</t>
  </si>
  <si>
    <t>OD at T24</t>
  </si>
  <si>
    <t>Average OD</t>
  </si>
  <si>
    <t>Generation Time</t>
  </si>
  <si>
    <t xml:space="preserve">Average Generation Time </t>
  </si>
  <si>
    <t>St Dev</t>
  </si>
  <si>
    <t>KRSA2</t>
  </si>
  <si>
    <t>KB1</t>
  </si>
  <si>
    <t>KB2</t>
  </si>
  <si>
    <t>KB3</t>
  </si>
  <si>
    <t>KB4</t>
  </si>
  <si>
    <t>KB5</t>
  </si>
  <si>
    <t>KB6</t>
  </si>
  <si>
    <t>KRSA12</t>
  </si>
  <si>
    <t>OD at T1.5</t>
  </si>
  <si>
    <t>OD at T3</t>
  </si>
  <si>
    <t>0-1.5</t>
  </si>
  <si>
    <t>1.5-3</t>
  </si>
  <si>
    <t>3-4.5</t>
  </si>
  <si>
    <t>OD at T4.5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</si>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</sst>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 shrinkToFit="1"/>
    </xf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1" fontId="0" fillId="0" borderId="0" xfId="0" applyNumberFormat="1"/>
    <xf numFmtId="2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Hours 0-1.5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Sheet1!$C$35</c:f>
              <c:strCache>
                <c:ptCount val="1"/>
                <c:pt idx="0">
                  <c:v>0-1.5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Sheet1!$D$36:$D$40</c:f>
                <c:numCache>
                  <c:formatCode>General</c:formatCode>
                  <c:ptCount val="5"/>
                  <c:pt idx="0">
                    <c:v>2.7262066700293399</c:v>
                  </c:pt>
                  <c:pt idx="1">
                    <c:v>4.6956892171778932</c:v>
                  </c:pt>
                </c:numCache>
              </c:numRef>
            </c:plus>
            <c:minus>
              <c:numRef>
                <c:f>Sheet1!$D$36:$D$40</c:f>
                <c:numCache>
                  <c:formatCode>General</c:formatCode>
                  <c:ptCount val="5"/>
                  <c:pt idx="0">
                    <c:v>2.7262066700293399</c:v>
                  </c:pt>
                  <c:pt idx="1">
                    <c:v>4.6956892171778932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Sheet1!$B$36:$B$37</c:f>
              <c:strCache>
                <c:ptCount val="2"/>
                <c:pt idx="0">
                  <c:v>KRSA2</c:v>
                </c:pt>
                <c:pt idx="1">
                  <c:v>KRSA12</c:v>
                </c:pt>
              </c:strCache>
            </c:strRef>
          </c:cat>
          <c:val>
            <c:numRef>
              <c:f>Sheet1!$C$36:$C$37</c:f>
              <c:numCache>
                <c:formatCode>0.0</c:formatCode>
                <c:ptCount val="2"/>
                <c:pt idx="0">
                  <c:v>39.907215238644412</c:v>
                </c:pt>
                <c:pt idx="1">
                  <c:v>58.956411653352482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7-CC43-A191-235B7E676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880224"/>
        <c:axId val="1815722640"/>
      </c:barChart>
      <c:catAx>
        <c:axId val="176888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5722640"/>
        <c:crosses val="autoZero"/>
        <c:auto val="1"/>
        <c:lblAlgn val="ctr"/>
        <c:lblOffset val="100"/>
        <c:noMultiLvlLbl val="0"/>
      </c:catAx>
      <c:valAx>
        <c:axId val="181572264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88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Hours 1.5-3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Sheet1!$C$42</c:f>
              <c:strCache>
                <c:ptCount val="1"/>
                <c:pt idx="0">
                  <c:v>1.5-3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Sheet1!$D$43:$D$47</c:f>
                <c:numCache>
                  <c:formatCode>General</c:formatCode>
                  <c:ptCount val="5"/>
                  <c:pt idx="0">
                    <c:v>3.6132353427744257</c:v>
                  </c:pt>
                  <c:pt idx="1">
                    <c:v>6.7697013379879882</c:v>
                  </c:pt>
                </c:numCache>
              </c:numRef>
            </c:plus>
            <c:minus>
              <c:numRef>
                <c:f>Sheet1!$D$43:$D$47</c:f>
                <c:numCache>
                  <c:formatCode>General</c:formatCode>
                  <c:ptCount val="5"/>
                  <c:pt idx="0">
                    <c:v>3.6132353427744257</c:v>
                  </c:pt>
                  <c:pt idx="1">
                    <c:v>6.7697013379879882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Sheet1!$B$43:$B$44</c:f>
              <c:strCache>
                <c:ptCount val="2"/>
                <c:pt idx="0">
                  <c:v>KRSA2</c:v>
                </c:pt>
                <c:pt idx="1">
                  <c:v>KRSA12</c:v>
                </c:pt>
              </c:strCache>
            </c:strRef>
          </c:cat>
          <c:val>
            <c:numRef>
              <c:f>Sheet1!$C$43:$C$44</c:f>
              <c:numCache>
                <c:formatCode>0.0</c:formatCode>
                <c:ptCount val="2"/>
                <c:pt idx="0">
                  <c:v>54.684375378765104</c:v>
                </c:pt>
                <c:pt idx="1">
                  <c:v>70.908546617301951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4-7A43-87A2-6EB53AC5A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564912"/>
        <c:axId val="1580566640"/>
      </c:barChart>
      <c:catAx>
        <c:axId val="158056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566640"/>
        <c:crosses val="autoZero"/>
        <c:auto val="1"/>
        <c:lblAlgn val="ctr"/>
        <c:lblOffset val="100"/>
        <c:noMultiLvlLbl val="0"/>
      </c:catAx>
      <c:valAx>
        <c:axId val="15805666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in Minutes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56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Hours</a:t>
            </a:r>
            <a:r>
              <a:rPr lang="en-US" baseline="0"/>
              <a:t> </a:t>
            </a:r>
            <a:r>
              <a:rPr lang="en-US"/>
              <a:t>3-4.5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Sheet1!$C$49</c:f>
              <c:strCache>
                <c:ptCount val="1"/>
                <c:pt idx="0">
                  <c:v>3-4.5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Sheet1!$D$50:$D$54</c:f>
                <c:numCache>
                  <c:formatCode>General</c:formatCode>
                  <c:ptCount val="5"/>
                  <c:pt idx="0">
                    <c:v>148.13554064587728</c:v>
                  </c:pt>
                  <c:pt idx="1">
                    <c:v>18.775974379377704</c:v>
                  </c:pt>
                </c:numCache>
              </c:numRef>
            </c:plus>
            <c:minus>
              <c:numRef>
                <c:f>Sheet1!$D$50:$D$54</c:f>
                <c:numCache>
                  <c:formatCode>General</c:formatCode>
                  <c:ptCount val="5"/>
                  <c:pt idx="0">
                    <c:v>148.13554064587728</c:v>
                  </c:pt>
                  <c:pt idx="1">
                    <c:v>18.775974379377704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Sheet1!$B$50:$B$51</c:f>
              <c:strCache>
                <c:ptCount val="2"/>
                <c:pt idx="0">
                  <c:v>KRSA2</c:v>
                </c:pt>
                <c:pt idx="1">
                  <c:v>KRSA12</c:v>
                </c:pt>
              </c:strCache>
            </c:strRef>
          </c:cat>
          <c:val>
            <c:numRef>
              <c:f>Sheet1!$C$50:$C$51</c:f>
              <c:numCache>
                <c:formatCode>0.0</c:formatCode>
                <c:ptCount val="2"/>
                <c:pt idx="0">
                  <c:v>237.3101795140216</c:v>
                </c:pt>
                <c:pt idx="1">
                  <c:v>109.60072548567582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6-CA4A-B392-AC23C330E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6370720"/>
        <c:axId val="1466132864"/>
      </c:barChart>
      <c:catAx>
        <c:axId val="14663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132864"/>
        <c:crosses val="autoZero"/>
        <c:auto val="1"/>
        <c:lblAlgn val="ctr"/>
        <c:lblOffset val="100"/>
        <c:noMultiLvlLbl val="0"/>
      </c:catAx>
      <c:valAx>
        <c:axId val="14661328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inMinutes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37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Sheet1!$H$19</c:f>
              <c:strCache>
                <c:ptCount val="1"/>
                <c:pt idx="0">
                  <c:v>KRSA2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Sheet1!$I$18:$L$18</c:f>
              <c:numCache>
                <c:formatCode>General</c:formatCode>
                <c:ptCount val="4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</c:numCache>
            </c:numRef>
          </c:xVal>
          <c:yVal>
            <c:numRef>
              <c:f>Sheet1!$I$19:$L$19</c:f>
              <c:numCache>
                <c:formatCode>0.000</c:formatCode>
                <c:ptCount val="4"/>
                <c:pt idx="0">
                  <c:v>9.2666666666666661E-2</c:v>
                </c:pt>
                <c:pt idx="1">
                  <c:v>0.4443333333333333</c:v>
                </c:pt>
                <c:pt idx="2">
                  <c:v>1.4053333333333333</c:v>
                </c:pt>
                <c:pt idx="3">
                  <c:v>1.9500000000000002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C8-3046-91F8-80D73CE0F7CF}"/>
            </c:ext>
          </c:extLst>
        </c:ser>
        <c:ser>
          <c:idx val="1"/>
          <c:order val="1"/>
          <c:tx>
            <c:strRef>
              <c:f>Sheet1!$H$20</c:f>
              <c:strCache>
                <c:ptCount val="1"/>
                <c:pt idx="0">
                  <c:v>KRSA12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Sheet1!$I$18:$L$18</c:f>
              <c:numCache>
                <c:formatCode>General</c:formatCode>
                <c:ptCount val="4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</c:numCache>
            </c:numRef>
          </c:xVal>
          <c:yVal>
            <c:numRef>
              <c:f>Sheet1!$I$20:$L$20</c:f>
              <c:numCache>
                <c:formatCode>0.000</c:formatCode>
                <c:ptCount val="4"/>
                <c:pt idx="0">
                  <c:v>7.9666666666666663E-2</c:v>
                </c:pt>
                <c:pt idx="1">
                  <c:v>0.23100000000000001</c:v>
                </c:pt>
                <c:pt idx="2">
                  <c:v>0.56133333333333335</c:v>
                </c:pt>
                <c:pt idx="3">
                  <c:v>1.004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8C8-3046-91F8-80D73CE0F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546383"/>
        <c:axId val="278841247"/>
      </c:scatterChart>
      <c:valAx>
        <c:axId val="278546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841247"/>
        <c:crosses val="autoZero"/>
        <c:crossBetween val="midCat"/>
      </c:valAx>
      <c:valAx>
        <c:axId val="278841247"/>
        <c:scaling>
          <c:logBase val="10"/>
          <c:orientation val="minMax"/>
        </c:scaling>
        <c:delete val="0"/>
        <c:axPos val="l"/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5463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</a:t>
            </a:r>
            <a:r>
              <a:rPr lang="en-US" baseline="0"/>
              <a:t> Curve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Sheet2!$B$17</c:f>
              <c:strCache>
                <c:ptCount val="1"/>
                <c:pt idx="0">
                  <c:v>KRSA2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Sheet2!$C$16:$F$16</c:f>
              <c:numCache>
                <c:formatCode>General</c:formatCode>
                <c:ptCount val="4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</c:numCache>
            </c:numRef>
          </c:xVal>
          <c:yVal>
            <c:numRef>
              <c:f>Sheet2!$C$17:$F$17</c:f>
              <c:numCache>
                <c:formatCode>0.00</c:formatCode>
                <c:ptCount val="4"/>
                <c:pt idx="0">
                  <c:v>8.5166666666666668E-2</c:v>
                </c:pt>
                <c:pt idx="1">
                  <c:v>0.44850000000000001</c:v>
                </c:pt>
                <c:pt idx="2">
                  <c:v>2.037666666666667</c:v>
                </c:pt>
                <c:pt idx="3">
                  <c:v>2.7750000000000004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AF-AA43-BFDD-C44C5E4AD9BF}"/>
            </c:ext>
          </c:extLst>
        </c:ser>
        <c:ser>
          <c:idx val="1"/>
          <c:order val="1"/>
          <c:tx>
            <c:strRef>
              <c:f>Sheet2!$B$18</c:f>
              <c:strCache>
                <c:ptCount val="1"/>
                <c:pt idx="0">
                  <c:v>KRSA12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Sheet2!$C$16:$F$16</c:f>
              <c:numCache>
                <c:formatCode>General</c:formatCode>
                <c:ptCount val="4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</c:numCache>
            </c:numRef>
          </c:xVal>
          <c:yVal>
            <c:numRef>
              <c:f>Sheet2!$C$18:$F$18</c:f>
              <c:numCache>
                <c:formatCode>0.00</c:formatCode>
                <c:ptCount val="4"/>
                <c:pt idx="0">
                  <c:v>7.4833333333333335E-2</c:v>
                </c:pt>
                <c:pt idx="1">
                  <c:v>0.21116666666666667</c:v>
                </c:pt>
                <c:pt idx="2">
                  <c:v>0.60799999999999998</c:v>
                </c:pt>
                <c:pt idx="3">
                  <c:v>1.587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9AF-AA43-BFDD-C44C5E4A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4828912"/>
        <c:axId val="2114687760"/>
      </c:scatterChart>
      <c:valAx>
        <c:axId val="2114828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in Hours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4687760"/>
        <c:crosses val="autoZero"/>
        <c:crossBetween val="midCat"/>
      </c:valAx>
      <c:valAx>
        <c:axId val="211468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4828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Doubling</a:t>
            </a:r>
            <a:r>
              <a:rPr lang="en-US" baseline="0"/>
              <a:t>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Sheet2!$D$34</c:f>
                <c:numCache>
                  <c:formatCode>General</c:formatCode>
                  <c:ptCount val="1"/>
                  <c:pt idx="0">
                    <c:v>2.4058624314624417</c:v>
                  </c:pt>
                </c:numCache>
              </c:numRef>
            </c:plus>
            <c:minus>
              <c:numRef>
                <c:f>Sheet2!$D$35</c:f>
                <c:numCache>
                  <c:formatCode>General</c:formatCode>
                  <c:ptCount val="1"/>
                  <c:pt idx="0">
                    <c:v>10.264091287134022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Sheet2!$B$34:$B$35</c:f>
              <c:strCache>
                <c:ptCount val="2"/>
                <c:pt idx="0">
                  <c:v>KRSA2</c:v>
                </c:pt>
                <c:pt idx="1">
                  <c:v>KRSA12</c:v>
                </c:pt>
              </c:strCache>
            </c:strRef>
          </c:cat>
          <c:val>
            <c:numRef>
              <c:f>Sheet2!$C$34:$C$35</c:f>
              <c:numCache>
                <c:formatCode>0.0</c:formatCode>
                <c:ptCount val="2"/>
                <c:pt idx="0">
                  <c:v>45.03373620089662</c:v>
                </c:pt>
                <c:pt idx="1">
                  <c:v>62.067163474686126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1-7E4E-A461-F6023429B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5384352"/>
        <c:axId val="262321327"/>
      </c:barChart>
      <c:catAx>
        <c:axId val="206538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321327"/>
        <c:crosses val="autoZero"/>
        <c:auto val="1"/>
        <c:lblAlgn val="ctr"/>
        <c:lblOffset val="100"/>
        <c:noMultiLvlLbl val="0"/>
      </c:catAx>
      <c:valAx>
        <c:axId val="2623213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in 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538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564030</xdr:colOff>
      <xdr:row>30</xdr:row>
      <xdr:rowOff>118782</xdr:rowOff>
    </xdr:from>
    <xdr:to>
      <xdr:col>11</xdr:col>
      <xdr:colOff>160618</xdr:colOff>
      <xdr:row>44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EC7BA0-CA53-9383-F747-2F307BC6C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541619</xdr:colOff>
      <xdr:row>45</xdr:row>
      <xdr:rowOff>148664</xdr:rowOff>
    </xdr:from>
    <xdr:to>
      <xdr:col>10</xdr:col>
      <xdr:colOff>138207</xdr:colOff>
      <xdr:row>59</xdr:row>
      <xdr:rowOff>67982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A96AE7-8F06-D5CA-203F-B625C651A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33619</xdr:colOff>
      <xdr:row>59</xdr:row>
      <xdr:rowOff>21664</xdr:rowOff>
    </xdr:from>
    <xdr:to>
      <xdr:col>10</xdr:col>
      <xdr:colOff>459442</xdr:colOff>
      <xdr:row>72</xdr:row>
      <xdr:rowOff>142687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548B64-6160-B979-FC8B-4569C4F3A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466912</xdr:colOff>
      <xdr:row>7</xdr:row>
      <xdr:rowOff>59019</xdr:rowOff>
    </xdr:from>
    <xdr:to>
      <xdr:col>20</xdr:col>
      <xdr:colOff>63500</xdr:colOff>
      <xdr:row>20</xdr:row>
      <xdr:rowOff>180042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193900-E187-FB49-2DCA-375FD9BDA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567267</xdr:colOff>
      <xdr:row>3</xdr:row>
      <xdr:rowOff>63500</xdr:rowOff>
    </xdr:from>
    <xdr:to>
      <xdr:col>12</xdr:col>
      <xdr:colOff>101601</xdr:colOff>
      <xdr:row>16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C04FFBB-31D7-1D71-EBC6-AB374F3C8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228600</xdr:colOff>
      <xdr:row>20</xdr:row>
      <xdr:rowOff>131233</xdr:rowOff>
    </xdr:from>
    <xdr:to>
      <xdr:col>9</xdr:col>
      <xdr:colOff>474134</xdr:colOff>
      <xdr:row>34</xdr:row>
      <xdr:rowOff>29633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903CED-6FDF-2D74-BC07-BA2DB67DE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BA7D-1F49-9044-AC6A-897B5F114BEF}">
  <dimension ref="A1:U61"/>
  <sheetViews>
    <sheetView topLeftCell="A36" zoomScale="170" zoomScaleNormal="170" workbookViewId="0">
      <selection activeCell="D50" sqref="D50"/>
    </sheetView>
  </sheetViews>
  <sheetFormatPr baseColWidth="10" defaultRowHeight="16" x14ac:dyDescent="0.2"/>
  <cols>
    <col min="2" max="2" width="25.1640625" customWidth="1"/>
  </cols>
  <sheetData>
    <row r="1" spans="1:21" ht="51" x14ac:dyDescent="0.2">
      <c r="A1" t="s">
        <v>0</v>
      </c>
      <c r="B1" s="1" t="s">
        <v>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8</v>
      </c>
      <c r="J1" s="1" t="s">
        <v>22</v>
      </c>
      <c r="K1" s="1" t="s">
        <v>23</v>
      </c>
      <c r="L1" s="1" t="s">
        <v>27</v>
      </c>
      <c r="M1" s="1" t="s">
        <v>9</v>
      </c>
      <c r="P1" s="1"/>
      <c r="Q1" s="1"/>
      <c r="R1" s="1"/>
      <c r="S1" s="1"/>
      <c r="T1" s="1"/>
      <c r="U1" s="1"/>
    </row>
    <row r="2" spans="1:21" x14ac:dyDescent="0.2">
      <c r="A2" t="s">
        <v>15</v>
      </c>
      <c r="B2" t="s">
        <v>14</v>
      </c>
      <c r="C2">
        <v>0.14599999999999999</v>
      </c>
      <c r="D2">
        <v>20</v>
      </c>
      <c r="E2">
        <f t="shared" ref="E2:E7" si="0">C2*D2</f>
        <v>2.92</v>
      </c>
      <c r="F2">
        <v>9</v>
      </c>
      <c r="G2">
        <v>0.08</v>
      </c>
      <c r="H2" s="6">
        <f>(G2*F2)/E2*1000</f>
        <v>246.57534246575341</v>
      </c>
      <c r="I2">
        <v>7.3999999999999996E-2</v>
      </c>
      <c r="J2">
        <v>0.4</v>
      </c>
      <c r="K2">
        <v>1.3560000000000001</v>
      </c>
      <c r="L2">
        <v>1.97</v>
      </c>
    </row>
    <row r="3" spans="1:21" x14ac:dyDescent="0.2">
      <c r="A3" t="s">
        <v>16</v>
      </c>
      <c r="B3" t="s">
        <v>14</v>
      </c>
      <c r="C3">
        <v>0.13100000000000001</v>
      </c>
      <c r="D3">
        <v>20</v>
      </c>
      <c r="E3">
        <f t="shared" si="0"/>
        <v>2.62</v>
      </c>
      <c r="F3">
        <v>9</v>
      </c>
      <c r="G3">
        <v>0.08</v>
      </c>
      <c r="H3" s="6">
        <f t="shared" ref="H3" si="1">(G3*F3)/E3*1000</f>
        <v>274.80916030534348</v>
      </c>
      <c r="I3">
        <v>9.1999999999999998E-2</v>
      </c>
      <c r="J3">
        <v>0.44500000000000001</v>
      </c>
      <c r="K3">
        <v>1.3</v>
      </c>
      <c r="L3">
        <v>2.06</v>
      </c>
    </row>
    <row r="4" spans="1:21" x14ac:dyDescent="0.2">
      <c r="A4" t="s">
        <v>17</v>
      </c>
      <c r="B4" t="s">
        <v>14</v>
      </c>
      <c r="C4">
        <v>0.129</v>
      </c>
      <c r="D4">
        <v>20</v>
      </c>
      <c r="E4">
        <f t="shared" si="0"/>
        <v>2.58</v>
      </c>
      <c r="F4">
        <v>9</v>
      </c>
      <c r="G4">
        <v>0.08</v>
      </c>
      <c r="H4" s="6">
        <f t="shared" ref="H4" si="2">(G4*F4)/E4*1000</f>
        <v>279.06976744186045</v>
      </c>
      <c r="I4">
        <v>0.112</v>
      </c>
      <c r="J4">
        <v>0.48799999999999999</v>
      </c>
      <c r="K4">
        <v>1.56</v>
      </c>
      <c r="L4">
        <v>1.82</v>
      </c>
    </row>
    <row r="5" spans="1:21" x14ac:dyDescent="0.2">
      <c r="A5" t="s">
        <v>18</v>
      </c>
      <c r="B5" t="s">
        <v>21</v>
      </c>
      <c r="C5">
        <v>9.2999999999999999E-2</v>
      </c>
      <c r="D5">
        <v>20</v>
      </c>
      <c r="E5">
        <f t="shared" si="0"/>
        <v>1.8599999999999999</v>
      </c>
      <c r="F5">
        <v>9</v>
      </c>
      <c r="G5">
        <v>0.08</v>
      </c>
      <c r="H5" s="6">
        <f t="shared" ref="H5:H7" si="3">(G5*F5)/E5*1000</f>
        <v>387.09677419354836</v>
      </c>
      <c r="I5">
        <v>9.0999999999999998E-2</v>
      </c>
      <c r="J5">
        <v>0.26700000000000002</v>
      </c>
      <c r="K5">
        <v>0.59599999999999997</v>
      </c>
      <c r="L5">
        <v>0.996</v>
      </c>
    </row>
    <row r="6" spans="1:21" x14ac:dyDescent="0.2">
      <c r="A6" t="s">
        <v>19</v>
      </c>
      <c r="B6" t="s">
        <v>21</v>
      </c>
      <c r="C6">
        <v>0.129</v>
      </c>
      <c r="D6">
        <v>20</v>
      </c>
      <c r="E6">
        <f t="shared" si="0"/>
        <v>2.58</v>
      </c>
      <c r="F6">
        <v>9</v>
      </c>
      <c r="G6">
        <v>0.08</v>
      </c>
      <c r="H6" s="6">
        <f t="shared" si="3"/>
        <v>279.06976744186045</v>
      </c>
      <c r="I6">
        <v>8.5000000000000006E-2</v>
      </c>
      <c r="J6">
        <v>0.22700000000000001</v>
      </c>
      <c r="K6">
        <v>0.59799999999999998</v>
      </c>
      <c r="L6">
        <v>1.016</v>
      </c>
    </row>
    <row r="7" spans="1:21" x14ac:dyDescent="0.2">
      <c r="A7" t="s">
        <v>20</v>
      </c>
      <c r="B7" t="s">
        <v>21</v>
      </c>
      <c r="C7">
        <v>0.13200000000000001</v>
      </c>
      <c r="D7">
        <v>20</v>
      </c>
      <c r="E7">
        <f t="shared" si="0"/>
        <v>2.64</v>
      </c>
      <c r="F7">
        <v>9</v>
      </c>
      <c r="G7">
        <v>0.08</v>
      </c>
      <c r="H7" s="6">
        <f t="shared" si="3"/>
        <v>272.72727272727269</v>
      </c>
      <c r="I7">
        <v>6.3E-2</v>
      </c>
      <c r="J7">
        <v>0.19900000000000001</v>
      </c>
      <c r="K7">
        <v>0.49</v>
      </c>
      <c r="L7">
        <v>1</v>
      </c>
    </row>
    <row r="8" spans="1:21" x14ac:dyDescent="0.2">
      <c r="H8" s="3"/>
    </row>
    <row r="9" spans="1:21" x14ac:dyDescent="0.2">
      <c r="H9" s="3"/>
    </row>
    <row r="10" spans="1:21" x14ac:dyDescent="0.2">
      <c r="H10" s="3"/>
    </row>
    <row r="11" spans="1:21" x14ac:dyDescent="0.2">
      <c r="H11" s="3"/>
    </row>
    <row r="12" spans="1:21" x14ac:dyDescent="0.2">
      <c r="H12" s="3"/>
    </row>
    <row r="13" spans="1:21" x14ac:dyDescent="0.2">
      <c r="H13" s="3"/>
    </row>
    <row r="14" spans="1:21" x14ac:dyDescent="0.2">
      <c r="H14" s="3"/>
    </row>
    <row r="15" spans="1:21" x14ac:dyDescent="0.2">
      <c r="H15" s="3"/>
    </row>
    <row r="16" spans="1:21" x14ac:dyDescent="0.2">
      <c r="H16" s="3"/>
    </row>
    <row r="18" spans="2:13" x14ac:dyDescent="0.2">
      <c r="B18" t="s">
        <v>11</v>
      </c>
      <c r="C18" t="s">
        <v>24</v>
      </c>
      <c r="D18" s="5" t="s">
        <v>25</v>
      </c>
      <c r="E18" s="5" t="s">
        <v>26</v>
      </c>
      <c r="F18" s="5"/>
      <c r="H18" t="s">
        <v>10</v>
      </c>
      <c r="I18">
        <v>0</v>
      </c>
      <c r="J18">
        <v>1.5</v>
      </c>
      <c r="K18">
        <v>3</v>
      </c>
      <c r="L18">
        <v>4.5</v>
      </c>
      <c r="M18">
        <v>24</v>
      </c>
    </row>
    <row r="19" spans="2:13" x14ac:dyDescent="0.2">
      <c r="B19" t="s">
        <v>14</v>
      </c>
      <c r="C19" s="3">
        <f>90/(3.3*LOG(J2/I2))</f>
        <v>37.215713871538128</v>
      </c>
      <c r="D19" s="3">
        <f t="shared" ref="D19:E19" si="4">90/(3.3*LOG(K2/J2))</f>
        <v>51.438594486489151</v>
      </c>
      <c r="E19" s="3">
        <f t="shared" si="4"/>
        <v>168.13580906942937</v>
      </c>
      <c r="F19" s="3"/>
      <c r="H19" t="s">
        <v>14</v>
      </c>
      <c r="I19" s="4">
        <f>AVERAGE(I2:I4)</f>
        <v>9.2666666666666661E-2</v>
      </c>
      <c r="J19" s="4">
        <f t="shared" ref="J19" si="5">AVERAGE(J2:J4)</f>
        <v>0.4443333333333333</v>
      </c>
      <c r="K19" s="4">
        <f>AVERAGE(K2:K4)</f>
        <v>1.4053333333333333</v>
      </c>
      <c r="L19" s="4">
        <f>AVERAGE(L2:L4)</f>
        <v>1.9500000000000002</v>
      </c>
      <c r="M19" s="4"/>
    </row>
    <row r="20" spans="2:13" x14ac:dyDescent="0.2">
      <c r="B20" t="s">
        <v>14</v>
      </c>
      <c r="C20" s="3">
        <f t="shared" ref="C20:C24" si="6">90/(3.3*LOG(J3/I3))</f>
        <v>39.839081874313415</v>
      </c>
      <c r="D20" s="3">
        <f t="shared" ref="D20:D24" si="7">90/(3.3*LOG(K3/J3))</f>
        <v>58.57754101566222</v>
      </c>
      <c r="E20" s="3">
        <f t="shared" ref="E20:E24" si="8">90/(3.3*LOG(L3/K3))</f>
        <v>136.41556426982655</v>
      </c>
      <c r="F20" s="3"/>
      <c r="H20" t="s">
        <v>21</v>
      </c>
      <c r="I20" s="4">
        <f t="shared" ref="I20:K20" si="9">AVERAGE(I5:I7)</f>
        <v>7.9666666666666663E-2</v>
      </c>
      <c r="J20" s="4">
        <f t="shared" si="9"/>
        <v>0.23100000000000001</v>
      </c>
      <c r="K20" s="4">
        <f t="shared" si="9"/>
        <v>0.56133333333333335</v>
      </c>
      <c r="L20" s="4">
        <f>AVERAGE(L5:L7)</f>
        <v>1.004</v>
      </c>
      <c r="M20" s="4"/>
    </row>
    <row r="21" spans="2:13" x14ac:dyDescent="0.2">
      <c r="B21" t="s">
        <v>14</v>
      </c>
      <c r="C21" s="3">
        <f t="shared" si="6"/>
        <v>42.666849970081685</v>
      </c>
      <c r="D21" s="3">
        <f>90/(3.3*LOG(K4/J4))</f>
        <v>54.036990634143919</v>
      </c>
      <c r="E21" s="3">
        <f>90/(3.3*LOG(L4/K4))</f>
        <v>407.37916520280885</v>
      </c>
      <c r="F21" s="3"/>
      <c r="I21" s="4"/>
      <c r="J21" s="4"/>
      <c r="K21" s="4"/>
      <c r="L21" s="4"/>
      <c r="M21" s="4"/>
    </row>
    <row r="22" spans="2:13" x14ac:dyDescent="0.2">
      <c r="B22" t="s">
        <v>21</v>
      </c>
      <c r="C22" s="3">
        <f t="shared" si="6"/>
        <v>58.341144699938944</v>
      </c>
      <c r="D22" s="3">
        <f t="shared" si="7"/>
        <v>78.204732532605732</v>
      </c>
      <c r="E22" s="3">
        <f t="shared" si="8"/>
        <v>122.29205315548921</v>
      </c>
      <c r="F22" s="3"/>
      <c r="I22" s="4"/>
      <c r="J22" s="4"/>
      <c r="K22" s="4"/>
      <c r="L22" s="4"/>
      <c r="M22" s="4"/>
    </row>
    <row r="23" spans="2:13" x14ac:dyDescent="0.2">
      <c r="B23" t="s">
        <v>21</v>
      </c>
      <c r="C23" s="3">
        <f t="shared" si="6"/>
        <v>63.92940494001482</v>
      </c>
      <c r="D23" s="3">
        <f t="shared" si="7"/>
        <v>64.830822098579873</v>
      </c>
      <c r="E23" s="3">
        <f t="shared" si="8"/>
        <v>118.47790190408988</v>
      </c>
      <c r="F23" s="3"/>
      <c r="M23" s="4"/>
    </row>
    <row r="24" spans="2:13" x14ac:dyDescent="0.2">
      <c r="B24" t="s">
        <v>21</v>
      </c>
      <c r="C24" s="3">
        <f t="shared" si="6"/>
        <v>54.598685320103684</v>
      </c>
      <c r="D24" s="3">
        <f t="shared" si="7"/>
        <v>69.690085220720206</v>
      </c>
      <c r="E24" s="3">
        <f t="shared" si="8"/>
        <v>88.03222139744841</v>
      </c>
      <c r="F24" s="3"/>
      <c r="I24" s="4"/>
      <c r="J24" s="4"/>
      <c r="K24" s="4"/>
      <c r="L24" s="4"/>
    </row>
    <row r="25" spans="2:13" x14ac:dyDescent="0.2">
      <c r="C25" s="3"/>
      <c r="D25" s="3"/>
      <c r="E25" s="3"/>
      <c r="F25" s="3"/>
      <c r="I25" s="4"/>
      <c r="J25" s="4"/>
      <c r="K25" s="4"/>
      <c r="L25" s="4"/>
    </row>
    <row r="26" spans="2:13" x14ac:dyDescent="0.2">
      <c r="C26" s="3"/>
      <c r="D26" s="3"/>
      <c r="E26" s="3"/>
      <c r="F26" s="3"/>
      <c r="I26" s="4"/>
      <c r="J26" s="4"/>
      <c r="K26" s="4"/>
      <c r="L26" s="4"/>
      <c r="M26" s="4"/>
    </row>
    <row r="27" spans="2:13" x14ac:dyDescent="0.2">
      <c r="C27" s="3"/>
      <c r="D27" s="3"/>
      <c r="E27" s="3"/>
      <c r="F27" s="3"/>
      <c r="I27" s="4"/>
      <c r="J27" s="4"/>
      <c r="K27" s="4"/>
      <c r="L27" s="4"/>
      <c r="M27" s="4"/>
    </row>
    <row r="28" spans="2:13" x14ac:dyDescent="0.2">
      <c r="C28" s="3"/>
      <c r="D28" s="3"/>
      <c r="E28" s="3"/>
      <c r="F28" s="3"/>
      <c r="I28" s="4"/>
      <c r="J28" s="4"/>
      <c r="K28" s="4"/>
      <c r="L28" s="4"/>
      <c r="M28" s="4"/>
    </row>
    <row r="29" spans="2:13" x14ac:dyDescent="0.2">
      <c r="C29" s="3"/>
      <c r="D29" s="3"/>
      <c r="E29" s="3"/>
      <c r="F29" s="3"/>
      <c r="I29" s="4"/>
      <c r="J29" s="4"/>
      <c r="K29" s="4"/>
      <c r="L29" s="4"/>
      <c r="M29" s="4"/>
    </row>
    <row r="30" spans="2:13" x14ac:dyDescent="0.2">
      <c r="C30" s="3"/>
      <c r="D30" s="3"/>
      <c r="E30" s="3"/>
      <c r="F30" s="3"/>
      <c r="I30" s="4"/>
      <c r="J30" s="4"/>
      <c r="K30" s="4"/>
      <c r="L30" s="4"/>
      <c r="M30" s="4"/>
    </row>
    <row r="31" spans="2:13" x14ac:dyDescent="0.2">
      <c r="C31" s="3"/>
      <c r="D31" s="3"/>
      <c r="E31" s="3"/>
      <c r="F31" s="3"/>
    </row>
    <row r="32" spans="2:13" x14ac:dyDescent="0.2">
      <c r="C32" s="3"/>
      <c r="D32" s="3"/>
      <c r="E32" s="3"/>
      <c r="F32" s="3"/>
    </row>
    <row r="33" spans="2:6" x14ac:dyDescent="0.2">
      <c r="C33" s="3"/>
      <c r="D33" s="3"/>
      <c r="E33" s="3"/>
      <c r="F33" s="3"/>
    </row>
    <row r="35" spans="2:6" x14ac:dyDescent="0.2">
      <c r="B35" t="s">
        <v>12</v>
      </c>
      <c r="C35" t="s">
        <v>24</v>
      </c>
      <c r="D35" t="s">
        <v>13</v>
      </c>
    </row>
    <row r="36" spans="2:6" x14ac:dyDescent="0.2">
      <c r="B36" t="s">
        <v>14</v>
      </c>
      <c r="C36" s="3">
        <f>AVERAGE(C19:C21)</f>
        <v>39.907215238644412</v>
      </c>
      <c r="D36" s="3">
        <f>STDEV(C19:C21)</f>
        <v>2.7262066700293399</v>
      </c>
    </row>
    <row r="37" spans="2:6" x14ac:dyDescent="0.2">
      <c r="B37" t="s">
        <v>21</v>
      </c>
      <c r="C37" s="3">
        <f>AVERAGE(C22:C24)</f>
        <v>58.956411653352482</v>
      </c>
      <c r="D37" s="3">
        <f>STDEV(C22:C24)</f>
        <v>4.6956892171778932</v>
      </c>
    </row>
    <row r="38" spans="2:6" x14ac:dyDescent="0.2">
      <c r="C38" s="3"/>
      <c r="D38" s="3"/>
    </row>
    <row r="39" spans="2:6" x14ac:dyDescent="0.2">
      <c r="C39" s="3"/>
      <c r="D39" s="3"/>
    </row>
    <row r="40" spans="2:6" x14ac:dyDescent="0.2">
      <c r="C40" s="3"/>
      <c r="D40" s="3"/>
    </row>
    <row r="42" spans="2:6" x14ac:dyDescent="0.2">
      <c r="B42" t="s">
        <v>12</v>
      </c>
      <c r="C42" s="5" t="s">
        <v>25</v>
      </c>
      <c r="D42" t="s">
        <v>13</v>
      </c>
    </row>
    <row r="43" spans="2:6" x14ac:dyDescent="0.2">
      <c r="B43" t="s">
        <v>14</v>
      </c>
      <c r="C43" s="3">
        <f>AVERAGE(D19:D21)</f>
        <v>54.684375378765104</v>
      </c>
      <c r="D43" s="3">
        <f>STDEV(D19:D21)</f>
        <v>3.6132353427744257</v>
      </c>
    </row>
    <row r="44" spans="2:6" x14ac:dyDescent="0.2">
      <c r="B44" t="s">
        <v>21</v>
      </c>
      <c r="C44" s="3">
        <f>AVERAGE(D22:D24)</f>
        <v>70.908546617301951</v>
      </c>
      <c r="D44" s="3">
        <f>STDEV(D22:D24)</f>
        <v>6.7697013379879882</v>
      </c>
    </row>
    <row r="45" spans="2:6" x14ac:dyDescent="0.2">
      <c r="C45" s="3"/>
      <c r="D45" s="3"/>
    </row>
    <row r="46" spans="2:6" x14ac:dyDescent="0.2">
      <c r="C46" s="3"/>
      <c r="D46" s="3"/>
    </row>
    <row r="47" spans="2:6" x14ac:dyDescent="0.2">
      <c r="C47" s="3"/>
      <c r="D47" s="3"/>
    </row>
    <row r="49" spans="2:4" x14ac:dyDescent="0.2">
      <c r="B49" t="s">
        <v>12</v>
      </c>
      <c r="C49" s="5" t="s">
        <v>26</v>
      </c>
      <c r="D49" t="s">
        <v>13</v>
      </c>
    </row>
    <row r="50" spans="2:4" x14ac:dyDescent="0.2">
      <c r="B50" t="s">
        <v>14</v>
      </c>
      <c r="C50" s="3">
        <f>AVERAGE(E19:E21)</f>
        <v>237.3101795140216</v>
      </c>
      <c r="D50" s="3">
        <f>STDEV(E19:E21)</f>
        <v>148.13554064587728</v>
      </c>
    </row>
    <row r="51" spans="2:4" x14ac:dyDescent="0.2">
      <c r="B51" t="s">
        <v>21</v>
      </c>
      <c r="C51" s="3">
        <f>AVERAGE(E22:E24)</f>
        <v>109.60072548567582</v>
      </c>
      <c r="D51" s="3">
        <f>STDEV(E22:E24)</f>
        <v>18.775974379377704</v>
      </c>
    </row>
    <row r="52" spans="2:4" x14ac:dyDescent="0.2">
      <c r="C52" s="3"/>
      <c r="D52" s="3"/>
    </row>
    <row r="53" spans="2:4" x14ac:dyDescent="0.2">
      <c r="C53" s="3"/>
      <c r="D53" s="3"/>
    </row>
    <row r="54" spans="2:4" x14ac:dyDescent="0.2">
      <c r="C54" s="3"/>
      <c r="D54" s="3"/>
    </row>
    <row r="56" spans="2:4" x14ac:dyDescent="0.2">
      <c r="C56" s="5"/>
    </row>
    <row r="57" spans="2:4" x14ac:dyDescent="0.2">
      <c r="C57" s="3"/>
      <c r="D57" s="3"/>
    </row>
    <row r="58" spans="2:4" x14ac:dyDescent="0.2">
      <c r="C58" s="3"/>
      <c r="D58" s="3"/>
    </row>
    <row r="59" spans="2:4" x14ac:dyDescent="0.2">
      <c r="C59" s="3"/>
      <c r="D59" s="3"/>
    </row>
    <row r="60" spans="2:4" x14ac:dyDescent="0.2">
      <c r="C60" s="3"/>
      <c r="D60" s="3"/>
    </row>
    <row r="61" spans="2:4" x14ac:dyDescent="0.2">
      <c r="C61" s="3"/>
      <c r="D61" s="3"/>
    </row>
  </sheetData>
  <phoneticPr fontId="1" type="noConversion"/>
  <pageMargins left="0.7" right="0.7" top="0.75" bottom="0.75" header="0.3" footer="0.3"/>
  <ignoredErrors>
    <ignoredError sqref="I19:L20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6D44-C498-BE40-A2B5-A4083F49587D}">
  <dimension ref="A8:G35"/>
  <sheetViews>
    <sheetView tabSelected="1" topLeftCell="D1" zoomScale="150" zoomScaleNormal="150" workbookViewId="0">
      <selection activeCell="M17" sqref="M17"/>
    </sheetView>
  </sheetViews>
  <sheetFormatPr baseColWidth="10" defaultRowHeight="16" x14ac:dyDescent="0.2"/>
  <cols>
    <col min="3" max="7" width="11.6640625" bestFit="1" customWidth="1"/>
  </cols>
  <sheetData>
    <row r="8" spans="1:7" x14ac:dyDescent="0.2">
      <c r="B8" t="s">
        <v>10</v>
      </c>
      <c r="C8">
        <v>0</v>
      </c>
      <c r="D8">
        <v>1.5</v>
      </c>
      <c r="E8">
        <v>3</v>
      </c>
      <c r="F8">
        <v>4.5</v>
      </c>
    </row>
    <row r="9" spans="1:7" x14ac:dyDescent="0.2">
      <c r="A9" s="8">
        <v>45498</v>
      </c>
      <c r="B9" t="s">
        <v>14</v>
      </c>
      <c r="C9" s="7">
        <v>9.2666666666666661E-2</v>
      </c>
      <c r="D9" s="7">
        <v>0.4443333333333333</v>
      </c>
      <c r="E9" s="7">
        <v>1.4053333333333333</v>
      </c>
      <c r="F9" s="7">
        <v>1.9500000000000002</v>
      </c>
    </row>
    <row r="10" spans="1:7" x14ac:dyDescent="0.2">
      <c r="B10" t="s">
        <v>21</v>
      </c>
      <c r="C10" s="7">
        <v>7.9666666666666663E-2</v>
      </c>
      <c r="D10" s="7">
        <v>0.23100000000000001</v>
      </c>
      <c r="E10" s="7">
        <v>0.56133333333333335</v>
      </c>
      <c r="F10" s="7">
        <v>1.004</v>
      </c>
    </row>
    <row r="12" spans="1:7" x14ac:dyDescent="0.2">
      <c r="A12" s="8">
        <v>45488</v>
      </c>
      <c r="B12" t="s">
        <v>10</v>
      </c>
      <c r="C12">
        <v>0</v>
      </c>
      <c r="D12">
        <v>1.5</v>
      </c>
      <c r="E12">
        <v>3</v>
      </c>
      <c r="F12">
        <v>4.5</v>
      </c>
      <c r="G12">
        <v>6</v>
      </c>
    </row>
    <row r="13" spans="1:7" x14ac:dyDescent="0.2">
      <c r="B13" t="s">
        <v>14</v>
      </c>
      <c r="C13" s="7">
        <v>7.7666666666666662E-2</v>
      </c>
      <c r="D13" s="7">
        <v>0.45266666666666672</v>
      </c>
      <c r="E13" s="7">
        <v>2.6700000000000004</v>
      </c>
      <c r="F13" s="7">
        <v>3.6</v>
      </c>
      <c r="G13" s="7">
        <v>4.5933333333333337</v>
      </c>
    </row>
    <row r="14" spans="1:7" x14ac:dyDescent="0.2">
      <c r="B14" t="s">
        <v>21</v>
      </c>
      <c r="C14" s="7">
        <v>6.9999999999999993E-2</v>
      </c>
      <c r="D14" s="7">
        <v>0.19133333333333336</v>
      </c>
      <c r="E14" s="7">
        <v>0.65466666666666662</v>
      </c>
      <c r="F14" s="7">
        <v>2.17</v>
      </c>
      <c r="G14" s="7">
        <v>3.6633333333333336</v>
      </c>
    </row>
    <row r="16" spans="1:7" x14ac:dyDescent="0.2">
      <c r="A16" t="s">
        <v>28</v>
      </c>
      <c r="B16" t="s">
        <v>10</v>
      </c>
      <c r="C16">
        <v>0</v>
      </c>
      <c r="D16">
        <v>1.5</v>
      </c>
      <c r="E16">
        <v>3</v>
      </c>
      <c r="F16">
        <v>4.5</v>
      </c>
    </row>
    <row r="17" spans="1:6" x14ac:dyDescent="0.2">
      <c r="B17" t="s">
        <v>14</v>
      </c>
      <c r="C17" s="7">
        <f>AVERAGE(C13,C9)</f>
        <v>8.5166666666666668E-2</v>
      </c>
      <c r="D17" s="7">
        <f t="shared" ref="D17:F17" si="0">AVERAGE(D13,D9)</f>
        <v>0.44850000000000001</v>
      </c>
      <c r="E17" s="7">
        <f t="shared" si="0"/>
        <v>2.037666666666667</v>
      </c>
      <c r="F17" s="7">
        <f t="shared" si="0"/>
        <v>2.7750000000000004</v>
      </c>
    </row>
    <row r="18" spans="1:6" x14ac:dyDescent="0.2">
      <c r="B18" t="s">
        <v>21</v>
      </c>
      <c r="C18" s="7">
        <f>AVERAGE(C10,C14)</f>
        <v>7.4833333333333335E-2</v>
      </c>
      <c r="D18" s="7">
        <f t="shared" ref="D18:F18" si="1">AVERAGE(D10,D14)</f>
        <v>0.21116666666666667</v>
      </c>
      <c r="E18" s="7">
        <f t="shared" si="1"/>
        <v>0.60799999999999998</v>
      </c>
      <c r="F18" s="7">
        <f t="shared" si="1"/>
        <v>1.587</v>
      </c>
    </row>
    <row r="26" spans="1:6" x14ac:dyDescent="0.2">
      <c r="B26" t="s">
        <v>12</v>
      </c>
      <c r="C26" t="s">
        <v>25</v>
      </c>
    </row>
    <row r="27" spans="1:6" x14ac:dyDescent="0.2">
      <c r="A27" s="8">
        <v>45498</v>
      </c>
      <c r="B27" t="s">
        <v>14</v>
      </c>
      <c r="C27" s="3">
        <v>54.684375378765104</v>
      </c>
      <c r="D27" s="3">
        <v>3.6132353427744257</v>
      </c>
    </row>
    <row r="28" spans="1:6" x14ac:dyDescent="0.2">
      <c r="B28" t="s">
        <v>21</v>
      </c>
      <c r="C28" s="3">
        <v>70.908546617301951</v>
      </c>
      <c r="D28" s="3">
        <v>6.7697013379879882</v>
      </c>
    </row>
    <row r="30" spans="1:6" x14ac:dyDescent="0.2">
      <c r="B30" t="s">
        <v>12</v>
      </c>
      <c r="C30" t="s">
        <v>25</v>
      </c>
    </row>
    <row r="31" spans="1:6" x14ac:dyDescent="0.2">
      <c r="A31" s="8">
        <v>45488</v>
      </c>
      <c r="B31" t="s">
        <v>14</v>
      </c>
      <c r="C31" s="3">
        <v>35.383097023028135</v>
      </c>
      <c r="D31" s="3">
        <v>1.1984895201504582</v>
      </c>
    </row>
    <row r="32" spans="1:6" x14ac:dyDescent="0.2">
      <c r="B32" t="s">
        <v>21</v>
      </c>
      <c r="C32" s="3">
        <v>53.225780332070308</v>
      </c>
      <c r="D32" s="3">
        <v>13.758481236280057</v>
      </c>
    </row>
    <row r="34" spans="1:4" x14ac:dyDescent="0.2">
      <c r="A34" t="s">
        <v>28</v>
      </c>
      <c r="B34" t="s">
        <v>14</v>
      </c>
      <c r="C34" s="3">
        <f>AVERAGE(C27,C31)</f>
        <v>45.03373620089662</v>
      </c>
      <c r="D34" s="3">
        <f>AVERAGE(D27,D31)</f>
        <v>2.4058624314624417</v>
      </c>
    </row>
    <row r="35" spans="1:4" x14ac:dyDescent="0.2">
      <c r="B35" t="s">
        <v>21</v>
      </c>
      <c r="C35" s="3">
        <f>AVERAGE(C28,C32)</f>
        <v>62.067163474686126</v>
      </c>
      <c r="D35" s="3">
        <f>AVERAGE(D28,D32)</f>
        <v>10.264091287134022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Bernabe</dc:creator>
  <cp:lastModifiedBy>Kira Bernabe</cp:lastModifiedBy>
  <dcterms:created xsi:type="dcterms:W3CDTF">2024-01-22T16:50:21Z</dcterms:created>
  <dcterms:modified xsi:type="dcterms:W3CDTF">2024-08-07T20:03:00Z</dcterms:modified>
</cp:coreProperties>
</file>