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Kira Bernabe/Concentrations/growth curves/"/>
    </mc:Choice>
  </mc:AlternateContent>
  <xr:revisionPtr revIDLastSave="0" documentId="13_ncr:1_{869A3B29-51B6-B947-8867-A0FE28E90A28}" xr6:coauthVersionLast="47" xr6:coauthVersionMax="47" xr10:uidLastSave="{00000000-0000-0000-0000-000000000000}"/>
  <bookViews>
    <workbookView xWindow="1140" yWindow="960" windowWidth="22680" windowHeight="15900" xr2:uid="{44D23DED-F695-D644-B4CF-0DD8CCA487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N23" i="1"/>
  <c r="N22" i="1"/>
  <c r="N21" i="1"/>
  <c r="N20" i="1"/>
  <c r="N19" i="1"/>
  <c r="M23" i="1"/>
  <c r="M22" i="1"/>
  <c r="M21" i="1"/>
  <c r="M20" i="1"/>
  <c r="M19" i="1"/>
  <c r="I19" i="1"/>
  <c r="I20" i="1"/>
  <c r="I21" i="1"/>
  <c r="I22" i="1"/>
  <c r="I23" i="1"/>
  <c r="J19" i="1"/>
  <c r="J20" i="1"/>
  <c r="J21" i="1"/>
  <c r="J22" i="1"/>
  <c r="J23" i="1"/>
  <c r="K19" i="1"/>
  <c r="K20" i="1"/>
  <c r="K21" i="1"/>
  <c r="K22" i="1"/>
  <c r="K23" i="1"/>
  <c r="L20" i="1"/>
  <c r="L21" i="1"/>
  <c r="L22" i="1"/>
  <c r="L23" i="1"/>
  <c r="D61" i="1"/>
  <c r="D60" i="1"/>
  <c r="D59" i="1"/>
  <c r="D58" i="1"/>
  <c r="D57" i="1"/>
  <c r="D54" i="1"/>
  <c r="D53" i="1"/>
  <c r="D52" i="1"/>
  <c r="D51" i="1"/>
  <c r="D50" i="1"/>
  <c r="D47" i="1"/>
  <c r="D46" i="1"/>
  <c r="D45" i="1"/>
  <c r="D44" i="1"/>
  <c r="D43" i="1"/>
  <c r="D40" i="1"/>
  <c r="D39" i="1"/>
  <c r="D38" i="1"/>
  <c r="D37" i="1"/>
  <c r="D36" i="1"/>
  <c r="C61" i="1"/>
  <c r="C60" i="1"/>
  <c r="C59" i="1"/>
  <c r="C58" i="1"/>
  <c r="C57" i="1"/>
  <c r="C54" i="1"/>
  <c r="C53" i="1"/>
  <c r="C52" i="1"/>
  <c r="C51" i="1"/>
  <c r="C50" i="1"/>
  <c r="C47" i="1"/>
  <c r="C46" i="1"/>
  <c r="C45" i="1"/>
  <c r="C44" i="1"/>
  <c r="C43" i="1"/>
  <c r="C40" i="1"/>
  <c r="C39" i="1"/>
  <c r="C38" i="1"/>
  <c r="C37" i="1"/>
  <c r="E33" i="1"/>
  <c r="E31" i="1"/>
  <c r="D31" i="1"/>
  <c r="C31" i="1"/>
  <c r="D30" i="1"/>
  <c r="E30" i="1"/>
  <c r="F30" i="1"/>
  <c r="F31" i="1"/>
  <c r="D32" i="1"/>
  <c r="E32" i="1"/>
  <c r="F32" i="1"/>
  <c r="D33" i="1"/>
  <c r="F33" i="1"/>
  <c r="C33" i="1"/>
  <c r="C32" i="1"/>
  <c r="C36" i="1"/>
  <c r="F28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  <c r="C26" i="1"/>
  <c r="D26" i="1"/>
  <c r="E26" i="1"/>
  <c r="F26" i="1"/>
  <c r="C27" i="1"/>
  <c r="D27" i="1"/>
  <c r="E27" i="1"/>
  <c r="F27" i="1"/>
  <c r="C28" i="1"/>
  <c r="D28" i="1"/>
  <c r="E28" i="1"/>
  <c r="C29" i="1"/>
  <c r="D29" i="1"/>
  <c r="E29" i="1"/>
  <c r="F29" i="1"/>
  <c r="C30" i="1"/>
  <c r="E19" i="1"/>
  <c r="F19" i="1"/>
  <c r="D19" i="1"/>
  <c r="C19" i="1"/>
  <c r="L28" i="1"/>
  <c r="K26" i="1"/>
  <c r="J26" i="1"/>
  <c r="L26" i="1"/>
  <c r="M26" i="1"/>
  <c r="N26" i="1"/>
  <c r="J27" i="1"/>
  <c r="K27" i="1"/>
  <c r="L27" i="1"/>
  <c r="M27" i="1"/>
  <c r="N27" i="1"/>
  <c r="J28" i="1"/>
  <c r="K28" i="1"/>
  <c r="M28" i="1"/>
  <c r="N28" i="1"/>
  <c r="N29" i="1"/>
  <c r="M29" i="1"/>
  <c r="L29" i="1"/>
  <c r="K29" i="1"/>
  <c r="J29" i="1"/>
  <c r="N30" i="1"/>
  <c r="M30" i="1"/>
  <c r="L30" i="1"/>
  <c r="K30" i="1"/>
  <c r="J30" i="1"/>
  <c r="I30" i="1"/>
  <c r="I29" i="1"/>
  <c r="I28" i="1"/>
  <c r="I27" i="1"/>
  <c r="I26" i="1"/>
  <c r="E14" i="1" l="1"/>
  <c r="H14" i="1" s="1"/>
  <c r="E15" i="1"/>
  <c r="H15" i="1"/>
  <c r="E16" i="1"/>
  <c r="H16" i="1"/>
  <c r="E11" i="1"/>
  <c r="H11" i="1" s="1"/>
  <c r="E12" i="1"/>
  <c r="H12" i="1" s="1"/>
  <c r="E13" i="1"/>
  <c r="H13" i="1" s="1"/>
  <c r="E4" i="1"/>
  <c r="H4" i="1" s="1"/>
  <c r="E10" i="1"/>
  <c r="H10" i="1" s="1"/>
  <c r="E7" i="1"/>
  <c r="H7" i="1" s="1"/>
  <c r="E9" i="1"/>
  <c r="H9" i="1" s="1"/>
  <c r="E8" i="1"/>
  <c r="H8" i="1" s="1"/>
  <c r="E6" i="1"/>
  <c r="H6" i="1" s="1"/>
  <c r="E5" i="1"/>
  <c r="H5" i="1" s="1"/>
  <c r="E3" i="1"/>
  <c r="H3" i="1" s="1"/>
  <c r="E2" i="1"/>
  <c r="H2" i="1" s="1"/>
</calcChain>
</file>

<file path=xl/sharedStrings.xml><?xml version="1.0" encoding="utf-8"?>
<sst xmlns="http://schemas.openxmlformats.org/spreadsheetml/2006/main" count="114" uniqueCount="53">
  <si>
    <t>Sample #</t>
  </si>
  <si>
    <t>Measured OD600</t>
  </si>
  <si>
    <t>Dilution Factor</t>
  </si>
  <si>
    <t>Actual OD600</t>
  </si>
  <si>
    <t>Desired Volume mL</t>
  </si>
  <si>
    <t>Desired OD</t>
  </si>
  <si>
    <t>Volume of Resuspended Cells µL</t>
  </si>
  <si>
    <t>Strain Genotype</t>
  </si>
  <si>
    <t>KB1-A</t>
  </si>
  <si>
    <t>KB2-A</t>
  </si>
  <si>
    <t>KB3-A</t>
  </si>
  <si>
    <t>KB4-A</t>
  </si>
  <si>
    <t>KB1-B</t>
  </si>
  <si>
    <t>KB2-B</t>
  </si>
  <si>
    <t>KB3-B</t>
  </si>
  <si>
    <t>KB4-B</t>
  </si>
  <si>
    <t>LVS pF</t>
  </si>
  <si>
    <t>KB1-C</t>
  </si>
  <si>
    <t>KB2-C</t>
  </si>
  <si>
    <t>KB3-C</t>
  </si>
  <si>
    <t>KB4-C</t>
  </si>
  <si>
    <t>OD at T0</t>
  </si>
  <si>
    <t>OD at T2</t>
  </si>
  <si>
    <t>OD at T4</t>
  </si>
  <si>
    <t>OD at T6</t>
  </si>
  <si>
    <t>KB5-A</t>
  </si>
  <si>
    <t>KB5-B</t>
  </si>
  <si>
    <t>KB5-C</t>
  </si>
  <si>
    <t>OD at T8</t>
  </si>
  <si>
    <t>OD at T24</t>
  </si>
  <si>
    <t>Average OD</t>
  </si>
  <si>
    <t>T0</t>
  </si>
  <si>
    <t>T2</t>
  </si>
  <si>
    <t>T4</t>
  </si>
  <si>
    <t>T6</t>
  </si>
  <si>
    <t>T8</t>
  </si>
  <si>
    <t>T24</t>
  </si>
  <si>
    <t>Standard Dev</t>
  </si>
  <si>
    <t>Generation Time</t>
  </si>
  <si>
    <t>0-2</t>
  </si>
  <si>
    <t>4-2</t>
  </si>
  <si>
    <t>6-4</t>
  </si>
  <si>
    <t>8-6</t>
  </si>
  <si>
    <r>
      <t xml:space="preserve">LVS </t>
    </r>
    <r>
      <rPr>
        <i/>
        <sz val="12"/>
        <color theme="1"/>
        <rFont val="Aptos Narrow"/>
        <scheme val="minor"/>
      </rPr>
      <t>∆rpsU2</t>
    </r>
    <r>
      <rPr>
        <sz val="12"/>
        <color theme="1"/>
        <rFont val="Aptos Narrow"/>
        <family val="2"/>
        <scheme val="minor"/>
      </rPr>
      <t>-pF</t>
    </r>
  </si>
  <si>
    <r>
      <t>LVS</t>
    </r>
    <r>
      <rPr>
        <i/>
        <sz val="12"/>
        <color theme="1"/>
        <rFont val="Aptos Narrow"/>
        <scheme val="minor"/>
      </rPr>
      <t xml:space="preserve"> ∆rpsU2</t>
    </r>
    <r>
      <rPr>
        <sz val="12"/>
        <color theme="1"/>
        <rFont val="Aptos Narrow"/>
        <family val="2"/>
        <scheme val="minor"/>
      </rPr>
      <t>-pF-</t>
    </r>
    <r>
      <rPr>
        <i/>
        <sz val="12"/>
        <color theme="1"/>
        <rFont val="Aptos Narrow"/>
        <scheme val="minor"/>
      </rPr>
      <t>rpsU2</t>
    </r>
    <r>
      <rPr>
        <sz val="12"/>
        <color theme="1"/>
        <rFont val="Aptos Narrow"/>
        <family val="2"/>
        <scheme val="minor"/>
      </rPr>
      <t>-VSV-G</t>
    </r>
  </si>
  <si>
    <r>
      <t>LVS</t>
    </r>
    <r>
      <rPr>
        <i/>
        <sz val="12"/>
        <color theme="1"/>
        <rFont val="Aptos Narrow"/>
        <scheme val="minor"/>
      </rPr>
      <t xml:space="preserve"> ∆rpsU2</t>
    </r>
    <r>
      <rPr>
        <sz val="12"/>
        <color theme="1"/>
        <rFont val="Aptos Narrow"/>
        <family val="2"/>
        <scheme val="minor"/>
      </rPr>
      <t>-pF-</t>
    </r>
    <r>
      <rPr>
        <i/>
        <sz val="12"/>
        <color theme="1"/>
        <rFont val="Aptos Narrow"/>
        <scheme val="minor"/>
      </rPr>
      <t>rpsU2</t>
    </r>
    <r>
      <rPr>
        <sz val="12"/>
        <color theme="1"/>
        <rFont val="Aptos Narrow"/>
        <family val="2"/>
        <scheme val="minor"/>
      </rPr>
      <t>-FLAG</t>
    </r>
  </si>
  <si>
    <t xml:space="preserve">Average Generation Time </t>
  </si>
  <si>
    <t>St Dev</t>
  </si>
  <si>
    <t>2-4</t>
  </si>
  <si>
    <t>4-6</t>
  </si>
  <si>
    <t>6-8</t>
  </si>
  <si>
    <r>
      <t>LVS</t>
    </r>
    <r>
      <rPr>
        <i/>
        <sz val="12"/>
        <color theme="1"/>
        <rFont val="Aptos Narrow"/>
        <scheme val="minor"/>
      </rPr>
      <t xml:space="preserve"> ∆rpsU2</t>
    </r>
    <r>
      <rPr>
        <sz val="12"/>
        <color theme="1"/>
        <rFont val="Aptos Narrow"/>
        <family val="2"/>
        <scheme val="minor"/>
      </rPr>
      <t>-pF</t>
    </r>
  </si>
  <si>
    <r>
      <t>LVS</t>
    </r>
    <r>
      <rPr>
        <i/>
        <sz val="12"/>
        <color theme="1"/>
        <rFont val="Aptos Narrow"/>
        <scheme val="minor"/>
      </rPr>
      <t xml:space="preserve"> ∆rpsU2</t>
    </r>
    <r>
      <rPr>
        <sz val="12"/>
        <color theme="1"/>
        <rFont val="Aptos Narrow"/>
        <family val="2"/>
        <scheme val="minor"/>
      </rPr>
      <t>-pF-</t>
    </r>
    <r>
      <rPr>
        <i/>
        <sz val="12"/>
        <color theme="1"/>
        <rFont val="Aptos Narrow"/>
        <scheme val="minor"/>
      </rPr>
      <t>rpsU2</t>
    </r>
    <r>
      <rPr>
        <sz val="12"/>
        <color theme="1"/>
        <rFont val="Aptos Narrow"/>
        <family val="2"/>
        <scheme val="minor"/>
      </rPr>
      <t>-HA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</si>
</sst>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2"/>
      <color theme="1"/>
      <name val="Aptos Narrow"/>
      <family val="2"/>
      <scheme val="minor"/>
    </font>
    <font>
      <i/>
      <sz val="12"/>
      <color theme="1"/>
      <name val="Aptos Narrow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 shrinkToFit="1"/>
    </xf>
    <xf numFmtId="164" fontId="0" fillId="0" borderId="0" xfId="0" applyNumberFormat="1"/>
    <xf numFmtId="165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Growth</a:t>
            </a:r>
            <a:r>
              <a:rPr lang="en-US" baseline="0"/>
              <a:t> Curve of Tagged bS21-2 Strains 01/30/24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Sheet1!$H$19</c:f>
              <c:strCache>
                <c:ptCount val="1"/>
                <c:pt idx="0">
                  <c:v>LVS pF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Sheet1!$I$18:$N$18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24</c:v>
                </c:pt>
              </c:numCache>
            </c:numRef>
          </c:xVal>
          <c:yVal>
            <c:numRef>
              <c:f>Sheet1!$I$19:$N$19</c:f>
              <c:numCache>
                <c:formatCode>0.000</c:formatCode>
                <c:ptCount val="6"/>
                <c:pt idx="0">
                  <c:v>8.2000000000000003E-2</c:v>
                </c:pt>
                <c:pt idx="1">
                  <c:v>0.16866666666666666</c:v>
                </c:pt>
                <c:pt idx="2">
                  <c:v>0.30499999999999999</c:v>
                </c:pt>
                <c:pt idx="3">
                  <c:v>0.45633333333333326</c:v>
                </c:pt>
                <c:pt idx="4">
                  <c:v>0.6216666666666667</c:v>
                </c:pt>
                <c:pt idx="5">
                  <c:v>1.9566666666666663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45-3C49-B566-52B16E1093B2}"/>
            </c:ext>
          </c:extLst>
        </c:ser>
        <c:ser>
          <c:idx val="1"/>
          <c:order val="1"/>
          <c:tx>
            <c:strRef>
              <c:f>Sheet1!$H$20</c:f>
              <c:strCache>
                <c:ptCount val="1"/>
                <c:pt idx="0">
                  <c:v>LVS ∆rpsU2-pF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Sheet1!$I$18:$N$18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24</c:v>
                </c:pt>
              </c:numCache>
            </c:numRef>
          </c:xVal>
          <c:yVal>
            <c:numRef>
              <c:f>Sheet1!$I$20:$N$20</c:f>
              <c:numCache>
                <c:formatCode>0.000</c:formatCode>
                <c:ptCount val="6"/>
                <c:pt idx="0">
                  <c:v>7.0333333333333331E-2</c:v>
                </c:pt>
                <c:pt idx="1">
                  <c:v>0.12733333333333333</c:v>
                </c:pt>
                <c:pt idx="2">
                  <c:v>0.20966666666666667</c:v>
                </c:pt>
                <c:pt idx="3">
                  <c:v>0.28999999999999998</c:v>
                </c:pt>
                <c:pt idx="4">
                  <c:v>0.39299999999999996</c:v>
                </c:pt>
                <c:pt idx="5">
                  <c:v>0.8566666666666668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245-3C49-B566-52B16E1093B2}"/>
            </c:ext>
          </c:extLst>
        </c:ser>
        <c:ser>
          <c:idx val="2"/>
          <c:order val="2"/>
          <c:tx>
            <c:strRef>
              <c:f>Sheet1!$H$21</c:f>
              <c:strCache>
                <c:ptCount val="1"/>
                <c:pt idx="0">
                  <c:v>LVS ∆rpsU2-pF-rpsU2-VSV-G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Sheet1!$I$18:$N$18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24</c:v>
                </c:pt>
              </c:numCache>
            </c:numRef>
          </c:xVal>
          <c:yVal>
            <c:numRef>
              <c:f>Sheet1!$I$21:$N$21</c:f>
              <c:numCache>
                <c:formatCode>0.000</c:formatCode>
                <c:ptCount val="6"/>
                <c:pt idx="0">
                  <c:v>7.5333333333333322E-2</c:v>
                </c:pt>
                <c:pt idx="1">
                  <c:v>0.14399999999999999</c:v>
                </c:pt>
                <c:pt idx="2">
                  <c:v>0.2533333333333333</c:v>
                </c:pt>
                <c:pt idx="3">
                  <c:v>0.37400000000000005</c:v>
                </c:pt>
                <c:pt idx="4">
                  <c:v>0.51333333333333331</c:v>
                </c:pt>
                <c:pt idx="5">
                  <c:v>1.5733333333333333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245-3C49-B566-52B16E1093B2}"/>
            </c:ext>
          </c:extLst>
        </c:ser>
        <c:ser>
          <c:idx val="3"/>
          <c:order val="3"/>
          <c:tx>
            <c:strRef>
              <c:f>Sheet1!$H$22</c:f>
              <c:strCache>
                <c:ptCount val="1"/>
                <c:pt idx="0">
                  <c:v>LVS ∆rpsU2-pF-rpsU2-FLAG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Sheet1!$I$18:$N$18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24</c:v>
                </c:pt>
              </c:numCache>
            </c:numRef>
          </c:xVal>
          <c:yVal>
            <c:numRef>
              <c:f>Sheet1!$I$22:$N$22</c:f>
              <c:numCache>
                <c:formatCode>0.000</c:formatCode>
                <c:ptCount val="6"/>
                <c:pt idx="0">
                  <c:v>7.4999999999999997E-2</c:v>
                </c:pt>
                <c:pt idx="1">
                  <c:v>0.13333333333333333</c:v>
                </c:pt>
                <c:pt idx="2">
                  <c:v>0.22166666666666668</c:v>
                </c:pt>
                <c:pt idx="3">
                  <c:v>0.32099999999999995</c:v>
                </c:pt>
                <c:pt idx="4">
                  <c:v>0.4306666666666667</c:v>
                </c:pt>
                <c:pt idx="5">
                  <c:v>1.2333333333333334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245-3C49-B566-52B16E1093B2}"/>
            </c:ext>
          </c:extLst>
        </c:ser>
        <c:ser>
          <c:idx val="4"/>
          <c:order val="4"/>
          <c:tx>
            <c:strRef>
              <c:f>Sheet1!$H$23</c:f>
              <c:strCache>
                <c:ptCount val="1"/>
                <c:pt idx="0">
                  <c:v>LVS ∆rpsU2-pF-rpsU2-HA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Sheet1!$I$18:$N$18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24</c:v>
                </c:pt>
              </c:numCache>
            </c:numRef>
          </c:xVal>
          <c:yVal>
            <c:numRef>
              <c:f>Sheet1!$I$23:$N$23</c:f>
              <c:numCache>
                <c:formatCode>0.000</c:formatCode>
                <c:ptCount val="6"/>
                <c:pt idx="0">
                  <c:v>6.433333333333334E-2</c:v>
                </c:pt>
                <c:pt idx="1">
                  <c:v>0.15</c:v>
                </c:pt>
                <c:pt idx="2">
                  <c:v>0.27933333333333332</c:v>
                </c:pt>
                <c:pt idx="3">
                  <c:v>0.43500000000000005</c:v>
                </c:pt>
                <c:pt idx="4">
                  <c:v>0.60599999999999998</c:v>
                </c:pt>
                <c:pt idx="5">
                  <c:v>1.89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245-3C49-B566-52B16E109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574495"/>
        <c:axId val="975576495"/>
      </c:scatterChart>
      <c:valAx>
        <c:axId val="975574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576495"/>
        <c:crosses val="autoZero"/>
        <c:crossBetween val="midCat"/>
      </c:valAx>
      <c:valAx>
        <c:axId val="975576495"/>
        <c:scaling>
          <c:logBase val="10"/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5744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Generation Time Hours 0-2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Sheet1!$C$35</c:f>
              <c:strCache>
                <c:ptCount val="1"/>
                <c:pt idx="0">
                  <c:v>0-2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Sheet1!$D$36:$D$40</c:f>
                <c:numCache>
                  <c:formatCode>General</c:formatCode>
                  <c:ptCount val="5"/>
                  <c:pt idx="0">
                    <c:v>10.362826929535284</c:v>
                  </c:pt>
                  <c:pt idx="1">
                    <c:v>6.7660796118247433</c:v>
                  </c:pt>
                  <c:pt idx="2">
                    <c:v>9.671235968189194</c:v>
                  </c:pt>
                  <c:pt idx="3">
                    <c:v>11.362781913601431</c:v>
                  </c:pt>
                  <c:pt idx="4">
                    <c:v>6.5038050274367354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Sheet1!$B$36:$B$40</c:f>
              <c:strCache>
                <c:ptCount val="5"/>
                <c:pt idx="0">
                  <c:v>LVS pF</c:v>
                </c:pt>
                <c:pt idx="1">
                  <c:v>LVS ∆rpsU2-pF</c:v>
                </c:pt>
                <c:pt idx="2">
                  <c:v>LVS ∆rpsU2-pF-rpsU2-VSV-G</c:v>
                </c:pt>
                <c:pt idx="3">
                  <c:v>LVS ∆rpsU2-pF-rpsU2-FLAG</c:v>
                </c:pt>
                <c:pt idx="4">
                  <c:v>LVS ∆rpsU2-pF-rpsU2-HA</c:v>
                </c:pt>
              </c:strCache>
            </c:strRef>
          </c:cat>
          <c:val>
            <c:numRef>
              <c:f>Sheet1!$C$36:$C$40</c:f>
              <c:numCache>
                <c:formatCode>0.0</c:formatCode>
                <c:ptCount val="5"/>
                <c:pt idx="0">
                  <c:v>115.84644523666357</c:v>
                </c:pt>
                <c:pt idx="1">
                  <c:v>141.18106076854062</c:v>
                </c:pt>
                <c:pt idx="2">
                  <c:v>129.06829976731379</c:v>
                </c:pt>
                <c:pt idx="3">
                  <c:v>146.53364636927805</c:v>
                </c:pt>
                <c:pt idx="4">
                  <c:v>98.661625321712052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4-FE4B-9B2A-7A35A3B40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050879"/>
        <c:axId val="1618614831"/>
      </c:barChart>
      <c:catAx>
        <c:axId val="1593050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8614831"/>
        <c:crosses val="autoZero"/>
        <c:auto val="1"/>
        <c:lblAlgn val="ctr"/>
        <c:lblOffset val="100"/>
        <c:noMultiLvlLbl val="0"/>
      </c:catAx>
      <c:valAx>
        <c:axId val="1618614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3050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rPr>
              <a:t>Generation Time Hours </a:t>
            </a:r>
            <a:r>
              <a:rPr lang="en-US"/>
              <a:t>2-4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Sheet1!$C$42</c:f>
              <c:strCache>
                <c:ptCount val="1"/>
                <c:pt idx="0">
                  <c:v>2-4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Sheet1!$D$43:$D$47</c:f>
                <c:numCache>
                  <c:formatCode>General</c:formatCode>
                  <c:ptCount val="5"/>
                  <c:pt idx="0">
                    <c:v>9.7007647460487831</c:v>
                  </c:pt>
                  <c:pt idx="1">
                    <c:v>7.2656405970610507</c:v>
                  </c:pt>
                  <c:pt idx="2">
                    <c:v>5.6127394516896034</c:v>
                  </c:pt>
                  <c:pt idx="3">
                    <c:v>5.9210595477554566</c:v>
                  </c:pt>
                  <c:pt idx="4">
                    <c:v>9.2499813950303409</c:v>
                  </c:pt>
                </c:numCache>
              </c:numRef>
            </c:plus>
            <c:minus>
              <c:numRef>
                <c:f>Sheet1!$D$43:$D$47</c:f>
                <c:numCache>
                  <c:formatCode>General</c:formatCode>
                  <c:ptCount val="5"/>
                  <c:pt idx="0">
                    <c:v>9.7007647460487831</c:v>
                  </c:pt>
                  <c:pt idx="1">
                    <c:v>7.2656405970610507</c:v>
                  </c:pt>
                  <c:pt idx="2">
                    <c:v>5.6127394516896034</c:v>
                  </c:pt>
                  <c:pt idx="3">
                    <c:v>5.9210595477554566</c:v>
                  </c:pt>
                  <c:pt idx="4">
                    <c:v>9.2499813950303409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Sheet1!$B$43:$B$47</c:f>
              <c:strCache>
                <c:ptCount val="5"/>
                <c:pt idx="0">
                  <c:v>LVS pF</c:v>
                </c:pt>
                <c:pt idx="1">
                  <c:v>LVS ∆rpsU2-pF</c:v>
                </c:pt>
                <c:pt idx="2">
                  <c:v>LVS ∆rpsU2-pF-rpsU2-VSV-G</c:v>
                </c:pt>
                <c:pt idx="3">
                  <c:v>LVS ∆rpsU2-pF-rpsU2-FLAG</c:v>
                </c:pt>
                <c:pt idx="4">
                  <c:v>LVS ∆rpsU2-pF-rpsU2-HA</c:v>
                </c:pt>
              </c:strCache>
            </c:strRef>
          </c:cat>
          <c:val>
            <c:numRef>
              <c:f>Sheet1!$C$43:$C$47</c:f>
              <c:numCache>
                <c:formatCode>0.0</c:formatCode>
                <c:ptCount val="5"/>
                <c:pt idx="0">
                  <c:v>141.03814107811471</c:v>
                </c:pt>
                <c:pt idx="1">
                  <c:v>167.94537704518612</c:v>
                </c:pt>
                <c:pt idx="2">
                  <c:v>147.92067715632052</c:v>
                </c:pt>
                <c:pt idx="3">
                  <c:v>164.62068362592495</c:v>
                </c:pt>
                <c:pt idx="4">
                  <c:v>134.71922694996465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5-C143-B564-DA4D863B4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5479935"/>
        <c:axId val="975481663"/>
      </c:barChart>
      <c:catAx>
        <c:axId val="975479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481663"/>
        <c:crosses val="autoZero"/>
        <c:auto val="1"/>
        <c:lblAlgn val="ctr"/>
        <c:lblOffset val="100"/>
        <c:noMultiLvlLbl val="0"/>
      </c:catAx>
      <c:valAx>
        <c:axId val="975481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479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chemeClr val="tx1"/>
                </a:solidFill>
              </a:rPr>
              <a:t>Generation Time Hours </a:t>
            </a:r>
            <a:r>
              <a:rPr lang="en-US"/>
              <a:t>4-6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Sheet1!$C$49</c:f>
              <c:strCache>
                <c:ptCount val="1"/>
                <c:pt idx="0">
                  <c:v>4-6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Sheet1!$D$50:$D$54</c:f>
                <c:numCache>
                  <c:formatCode>General</c:formatCode>
                  <c:ptCount val="5"/>
                  <c:pt idx="0">
                    <c:v>6.4849634989197851</c:v>
                  </c:pt>
                  <c:pt idx="1">
                    <c:v>15.995755486472536</c:v>
                  </c:pt>
                  <c:pt idx="2">
                    <c:v>10.816449819990261</c:v>
                  </c:pt>
                  <c:pt idx="3">
                    <c:v>7.8675935870768345</c:v>
                  </c:pt>
                  <c:pt idx="4">
                    <c:v>4.946603226800975</c:v>
                  </c:pt>
                </c:numCache>
              </c:numRef>
            </c:plus>
            <c:minus>
              <c:numRef>
                <c:f>Sheet1!$D$50:$D$54</c:f>
                <c:numCache>
                  <c:formatCode>General</c:formatCode>
                  <c:ptCount val="5"/>
                  <c:pt idx="0">
                    <c:v>6.4849634989197851</c:v>
                  </c:pt>
                  <c:pt idx="1">
                    <c:v>15.995755486472536</c:v>
                  </c:pt>
                  <c:pt idx="2">
                    <c:v>10.816449819990261</c:v>
                  </c:pt>
                  <c:pt idx="3">
                    <c:v>7.8675935870768345</c:v>
                  </c:pt>
                  <c:pt idx="4">
                    <c:v>4.946603226800975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Sheet1!$B$50:$B$54</c:f>
              <c:strCache>
                <c:ptCount val="5"/>
                <c:pt idx="0">
                  <c:v>LVS pF</c:v>
                </c:pt>
                <c:pt idx="1">
                  <c:v>LVS ∆rpsU2-pF</c:v>
                </c:pt>
                <c:pt idx="2">
                  <c:v>LVS ∆rpsU2-pF-rpsU2-VSV-G</c:v>
                </c:pt>
                <c:pt idx="3">
                  <c:v>LVS ∆rpsU2-pF-rpsU2-FLAG</c:v>
                </c:pt>
                <c:pt idx="4">
                  <c:v>LVS ∆rpsU2-pF-rpsU2-HA</c:v>
                </c:pt>
              </c:strCache>
            </c:strRef>
          </c:cat>
          <c:val>
            <c:numRef>
              <c:f>Sheet1!$C$50:$C$54</c:f>
              <c:numCache>
                <c:formatCode>0.0</c:formatCode>
                <c:ptCount val="5"/>
                <c:pt idx="0">
                  <c:v>207.70331064356796</c:v>
                </c:pt>
                <c:pt idx="1">
                  <c:v>258.94524240052095</c:v>
                </c:pt>
                <c:pt idx="2">
                  <c:v>214.26719351833802</c:v>
                </c:pt>
                <c:pt idx="3">
                  <c:v>226.49316798385794</c:v>
                </c:pt>
                <c:pt idx="4">
                  <c:v>188.88362987965209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E-0A40-9892-4446A0DA9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8935039"/>
        <c:axId val="1303196431"/>
      </c:barChart>
      <c:catAx>
        <c:axId val="1008935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196431"/>
        <c:crosses val="autoZero"/>
        <c:auto val="1"/>
        <c:lblAlgn val="ctr"/>
        <c:lblOffset val="100"/>
        <c:noMultiLvlLbl val="0"/>
      </c:catAx>
      <c:valAx>
        <c:axId val="1303196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935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Generation Time Hours 6-8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Sheet1!$C$56</c:f>
              <c:strCache>
                <c:ptCount val="1"/>
                <c:pt idx="0">
                  <c:v>6-8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Sheet1!$D$57:$D$61</c:f>
                <c:numCache>
                  <c:formatCode>General</c:formatCode>
                  <c:ptCount val="5"/>
                  <c:pt idx="0">
                    <c:v>28.955784867798091</c:v>
                  </c:pt>
                  <c:pt idx="1">
                    <c:v>11.717751524226767</c:v>
                  </c:pt>
                  <c:pt idx="2">
                    <c:v>27.779284861170517</c:v>
                  </c:pt>
                  <c:pt idx="3">
                    <c:v>28.507305854252532</c:v>
                  </c:pt>
                  <c:pt idx="4">
                    <c:v>9.0789128083911628</c:v>
                  </c:pt>
                </c:numCache>
              </c:numRef>
            </c:plus>
            <c:minus>
              <c:numRef>
                <c:f>Sheet1!$D$57:$D$61</c:f>
                <c:numCache>
                  <c:formatCode>General</c:formatCode>
                  <c:ptCount val="5"/>
                  <c:pt idx="0">
                    <c:v>28.955784867798091</c:v>
                  </c:pt>
                  <c:pt idx="1">
                    <c:v>11.717751524226767</c:v>
                  </c:pt>
                  <c:pt idx="2">
                    <c:v>27.779284861170517</c:v>
                  </c:pt>
                  <c:pt idx="3">
                    <c:v>28.507305854252532</c:v>
                  </c:pt>
                  <c:pt idx="4">
                    <c:v>9.0789128083911628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Sheet1!$B$57:$B$61</c:f>
              <c:strCache>
                <c:ptCount val="5"/>
                <c:pt idx="0">
                  <c:v>LVS pF</c:v>
                </c:pt>
                <c:pt idx="1">
                  <c:v>LVS ∆rpsU2-pF</c:v>
                </c:pt>
                <c:pt idx="2">
                  <c:v>LVS ∆rpsU2-pF-rpsU2-VSV-G</c:v>
                </c:pt>
                <c:pt idx="3">
                  <c:v>LVS ∆rpsU2-pF-rpsU2-FLAG</c:v>
                </c:pt>
                <c:pt idx="4">
                  <c:v>LVS ∆rpsU2-pF-rpsU2-HA</c:v>
                </c:pt>
              </c:strCache>
            </c:strRef>
          </c:cat>
          <c:val>
            <c:numRef>
              <c:f>Sheet1!$C$57:$C$61</c:f>
              <c:numCache>
                <c:formatCode>0.0</c:formatCode>
                <c:ptCount val="5"/>
                <c:pt idx="0">
                  <c:v>271.61834098161592</c:v>
                </c:pt>
                <c:pt idx="1">
                  <c:v>276.12882742591052</c:v>
                </c:pt>
                <c:pt idx="2">
                  <c:v>263.66785358365223</c:v>
                </c:pt>
                <c:pt idx="3">
                  <c:v>285.36076230622314</c:v>
                </c:pt>
                <c:pt idx="4">
                  <c:v>252.43912234992365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F-BE4B-AD8D-9DD53053F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3489599"/>
        <c:axId val="1488018255"/>
      </c:barChart>
      <c:catAx>
        <c:axId val="1383489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018255"/>
        <c:crosses val="autoZero"/>
        <c:auto val="1"/>
        <c:lblAlgn val="ctr"/>
        <c:lblOffset val="100"/>
        <c:noMultiLvlLbl val="0"/>
      </c:catAx>
      <c:valAx>
        <c:axId val="1488018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489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627528</xdr:colOff>
      <xdr:row>12</xdr:row>
      <xdr:rowOff>66488</xdr:rowOff>
    </xdr:from>
    <xdr:to>
      <xdr:col>22</xdr:col>
      <xdr:colOff>82177</xdr:colOff>
      <xdr:row>28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1B77A4-A3A4-FEF9-1B16-C382552E0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642470</xdr:colOff>
      <xdr:row>32</xdr:row>
      <xdr:rowOff>51547</xdr:rowOff>
    </xdr:from>
    <xdr:to>
      <xdr:col>11</xdr:col>
      <xdr:colOff>239058</xdr:colOff>
      <xdr:row>45</xdr:row>
      <xdr:rowOff>172571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F7B248-811C-833B-1ADA-FD39E55F3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100853</xdr:colOff>
      <xdr:row>38</xdr:row>
      <xdr:rowOff>44076</xdr:rowOff>
    </xdr:from>
    <xdr:to>
      <xdr:col>9</xdr:col>
      <xdr:colOff>526676</xdr:colOff>
      <xdr:row>51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2765BD-B9D1-4036-00AB-9AB0CD451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362324</xdr:colOff>
      <xdr:row>51</xdr:row>
      <xdr:rowOff>141195</xdr:rowOff>
    </xdr:from>
    <xdr:to>
      <xdr:col>9</xdr:col>
      <xdr:colOff>788147</xdr:colOff>
      <xdr:row>65</xdr:row>
      <xdr:rowOff>60512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E34ED8-0AFF-ABF7-947A-27EAFF414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698500</xdr:colOff>
      <xdr:row>62</xdr:row>
      <xdr:rowOff>178546</xdr:rowOff>
    </xdr:from>
    <xdr:to>
      <xdr:col>5</xdr:col>
      <xdr:colOff>33618</xdr:colOff>
      <xdr:row>76</xdr:row>
      <xdr:rowOff>97864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DE38C17-C49C-AFEF-D375-E08F8D074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ABA7D-1F49-9044-AC6A-897B5F114BEF}">
  <dimension ref="A1:U61"/>
  <sheetViews>
    <sheetView tabSelected="1" topLeftCell="F8" zoomScale="170" zoomScaleNormal="170" workbookViewId="0">
      <selection activeCell="L19" sqref="L19"/>
    </sheetView>
  </sheetViews>
  <sheetFormatPr baseColWidth="10" defaultRowHeight="16" x14ac:dyDescent="0.2"/>
  <cols>
    <col min="2" max="2" width="25.1640625" customWidth="1"/>
  </cols>
  <sheetData>
    <row r="1" spans="1:21" ht="51" x14ac:dyDescent="0.2">
      <c r="A1" t="s">
        <v>0</v>
      </c>
      <c r="B1" s="1" t="s">
        <v>7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28</v>
      </c>
      <c r="N1" s="1" t="s">
        <v>29</v>
      </c>
      <c r="P1" s="1"/>
      <c r="Q1" s="1"/>
      <c r="R1" s="1"/>
      <c r="S1" s="1"/>
      <c r="T1" s="1"/>
      <c r="U1" s="1"/>
    </row>
    <row r="2" spans="1:21" x14ac:dyDescent="0.2">
      <c r="A2" t="s">
        <v>8</v>
      </c>
      <c r="B2" t="s">
        <v>16</v>
      </c>
      <c r="C2">
        <v>0.33600000000000002</v>
      </c>
      <c r="D2">
        <v>10</v>
      </c>
      <c r="E2">
        <f t="shared" ref="E2:E10" si="0">C2*D2</f>
        <v>3.3600000000000003</v>
      </c>
      <c r="F2">
        <v>9</v>
      </c>
      <c r="G2">
        <v>0.08</v>
      </c>
      <c r="H2" s="3">
        <f>(G2*F2)/E2*1000</f>
        <v>214.28571428571425</v>
      </c>
      <c r="I2">
        <v>9.1999999999999998E-2</v>
      </c>
      <c r="J2">
        <v>0.189</v>
      </c>
      <c r="K2">
        <v>0.33</v>
      </c>
      <c r="L2">
        <v>0.48699999999999999</v>
      </c>
      <c r="M2">
        <v>0.65300000000000002</v>
      </c>
      <c r="N2">
        <v>2.0699999999999998</v>
      </c>
    </row>
    <row r="3" spans="1:21" x14ac:dyDescent="0.2">
      <c r="A3" t="s">
        <v>12</v>
      </c>
      <c r="B3" t="s">
        <v>16</v>
      </c>
      <c r="C3">
        <v>0.432</v>
      </c>
      <c r="D3">
        <v>10</v>
      </c>
      <c r="E3">
        <f t="shared" si="0"/>
        <v>4.32</v>
      </c>
      <c r="F3">
        <v>9</v>
      </c>
      <c r="G3">
        <v>0.08</v>
      </c>
      <c r="H3" s="3">
        <f t="shared" ref="H3" si="1">(G3*F3)/E3*1000</f>
        <v>166.66666666666666</v>
      </c>
      <c r="I3">
        <v>6.5000000000000002E-2</v>
      </c>
      <c r="J3">
        <v>0.14399999999999999</v>
      </c>
      <c r="K3">
        <v>0.27300000000000002</v>
      </c>
      <c r="L3">
        <v>0.41099999999999998</v>
      </c>
      <c r="M3">
        <v>0.58399999999999996</v>
      </c>
      <c r="N3">
        <v>1.86</v>
      </c>
    </row>
    <row r="4" spans="1:21" x14ac:dyDescent="0.2">
      <c r="A4" t="s">
        <v>17</v>
      </c>
      <c r="B4" t="s">
        <v>16</v>
      </c>
      <c r="C4">
        <v>0.34899999999999998</v>
      </c>
      <c r="D4">
        <v>10</v>
      </c>
      <c r="E4">
        <f t="shared" si="0"/>
        <v>3.4899999999999998</v>
      </c>
      <c r="F4">
        <v>9</v>
      </c>
      <c r="G4">
        <v>0.08</v>
      </c>
      <c r="H4" s="3">
        <f t="shared" ref="H4" si="2">(G4*F4)/E4*1000</f>
        <v>206.30372492836676</v>
      </c>
      <c r="I4">
        <v>8.8999999999999996E-2</v>
      </c>
      <c r="J4">
        <v>0.17299999999999999</v>
      </c>
      <c r="K4">
        <v>0.312</v>
      </c>
      <c r="L4">
        <v>0.47099999999999997</v>
      </c>
      <c r="M4">
        <v>0.628</v>
      </c>
      <c r="N4">
        <v>1.94</v>
      </c>
    </row>
    <row r="5" spans="1:21" x14ac:dyDescent="0.2">
      <c r="A5" t="s">
        <v>9</v>
      </c>
      <c r="B5" t="s">
        <v>51</v>
      </c>
      <c r="C5">
        <v>0.32600000000000001</v>
      </c>
      <c r="D5">
        <v>10</v>
      </c>
      <c r="E5">
        <f t="shared" si="0"/>
        <v>3.2600000000000002</v>
      </c>
      <c r="F5">
        <v>9</v>
      </c>
      <c r="G5">
        <v>0.08</v>
      </c>
      <c r="H5" s="3">
        <f t="shared" ref="H5:H10" si="3">(G5*F5)/E5*1000</f>
        <v>220.85889570552143</v>
      </c>
      <c r="I5">
        <v>7.0999999999999994E-2</v>
      </c>
      <c r="J5">
        <v>0.125</v>
      </c>
      <c r="K5">
        <v>0.20599999999999999</v>
      </c>
      <c r="L5">
        <v>0.28899999999999998</v>
      </c>
      <c r="M5">
        <v>0.39300000000000002</v>
      </c>
      <c r="N5">
        <v>0.91</v>
      </c>
    </row>
    <row r="6" spans="1:21" x14ac:dyDescent="0.2">
      <c r="A6" t="s">
        <v>13</v>
      </c>
      <c r="B6" t="s">
        <v>51</v>
      </c>
      <c r="C6">
        <v>0.308</v>
      </c>
      <c r="D6">
        <v>10</v>
      </c>
      <c r="E6">
        <f t="shared" si="0"/>
        <v>3.08</v>
      </c>
      <c r="F6">
        <v>9</v>
      </c>
      <c r="G6">
        <v>0.08</v>
      </c>
      <c r="H6" s="3">
        <f t="shared" si="3"/>
        <v>233.76623376623377</v>
      </c>
      <c r="I6">
        <v>7.3999999999999996E-2</v>
      </c>
      <c r="J6">
        <v>0.13400000000000001</v>
      </c>
      <c r="K6">
        <v>0.216</v>
      </c>
      <c r="L6">
        <v>0.30099999999999999</v>
      </c>
      <c r="M6">
        <v>0.41199999999999998</v>
      </c>
      <c r="N6">
        <v>0.87</v>
      </c>
    </row>
    <row r="7" spans="1:21" x14ac:dyDescent="0.2">
      <c r="A7" t="s">
        <v>18</v>
      </c>
      <c r="B7" t="s">
        <v>51</v>
      </c>
      <c r="C7">
        <v>0.35</v>
      </c>
      <c r="D7">
        <v>10</v>
      </c>
      <c r="E7">
        <f t="shared" si="0"/>
        <v>3.5</v>
      </c>
      <c r="F7">
        <v>9</v>
      </c>
      <c r="G7">
        <v>0.08</v>
      </c>
      <c r="H7" s="3">
        <f t="shared" si="3"/>
        <v>205.71428571428572</v>
      </c>
      <c r="I7">
        <v>6.6000000000000003E-2</v>
      </c>
      <c r="J7">
        <v>0.123</v>
      </c>
      <c r="K7">
        <v>0.20699999999999999</v>
      </c>
      <c r="L7">
        <v>0.28000000000000003</v>
      </c>
      <c r="M7">
        <v>0.374</v>
      </c>
      <c r="N7">
        <v>0.79</v>
      </c>
    </row>
    <row r="8" spans="1:21" x14ac:dyDescent="0.2">
      <c r="A8" t="s">
        <v>10</v>
      </c>
      <c r="B8" t="s">
        <v>44</v>
      </c>
      <c r="C8">
        <v>0.31</v>
      </c>
      <c r="D8">
        <v>10</v>
      </c>
      <c r="E8">
        <f t="shared" si="0"/>
        <v>3.1</v>
      </c>
      <c r="F8">
        <v>9</v>
      </c>
      <c r="G8">
        <v>0.08</v>
      </c>
      <c r="H8" s="3">
        <f t="shared" si="3"/>
        <v>232.25806451612902</v>
      </c>
      <c r="I8">
        <v>9.0999999999999998E-2</v>
      </c>
      <c r="J8">
        <v>0.17399999999999999</v>
      </c>
      <c r="K8">
        <v>0.30399999999999999</v>
      </c>
      <c r="L8">
        <v>0.44</v>
      </c>
      <c r="M8">
        <v>0.58499999999999996</v>
      </c>
      <c r="N8">
        <v>1.65</v>
      </c>
    </row>
    <row r="9" spans="1:21" x14ac:dyDescent="0.2">
      <c r="A9" t="s">
        <v>14</v>
      </c>
      <c r="B9" t="s">
        <v>44</v>
      </c>
      <c r="C9">
        <v>0.39100000000000001</v>
      </c>
      <c r="D9">
        <v>10</v>
      </c>
      <c r="E9">
        <f t="shared" si="0"/>
        <v>3.91</v>
      </c>
      <c r="F9">
        <v>9</v>
      </c>
      <c r="G9">
        <v>0.08</v>
      </c>
      <c r="H9" s="3">
        <f t="shared" si="3"/>
        <v>184.14322250639384</v>
      </c>
      <c r="I9">
        <v>7.5999999999999998E-2</v>
      </c>
      <c r="J9">
        <v>0.13900000000000001</v>
      </c>
      <c r="K9">
        <v>0.24099999999999999</v>
      </c>
      <c r="L9">
        <v>0.36199999999999999</v>
      </c>
      <c r="M9">
        <v>0.501</v>
      </c>
      <c r="N9">
        <v>1.54</v>
      </c>
    </row>
    <row r="10" spans="1:21" x14ac:dyDescent="0.2">
      <c r="A10" t="s">
        <v>19</v>
      </c>
      <c r="B10" t="s">
        <v>44</v>
      </c>
      <c r="C10">
        <v>0.46200000000000002</v>
      </c>
      <c r="D10">
        <v>10</v>
      </c>
      <c r="E10">
        <f t="shared" si="0"/>
        <v>4.62</v>
      </c>
      <c r="F10">
        <v>9</v>
      </c>
      <c r="G10">
        <v>0.08</v>
      </c>
      <c r="H10" s="3">
        <f t="shared" si="3"/>
        <v>155.84415584415584</v>
      </c>
      <c r="I10">
        <v>5.8999999999999997E-2</v>
      </c>
      <c r="J10">
        <v>0.11899999999999999</v>
      </c>
      <c r="K10">
        <v>0.215</v>
      </c>
      <c r="L10">
        <v>0.32</v>
      </c>
      <c r="M10">
        <v>0.45400000000000001</v>
      </c>
      <c r="N10">
        <v>1.53</v>
      </c>
    </row>
    <row r="11" spans="1:21" x14ac:dyDescent="0.2">
      <c r="A11" t="s">
        <v>11</v>
      </c>
      <c r="B11" t="s">
        <v>45</v>
      </c>
      <c r="C11">
        <v>0.46100000000000002</v>
      </c>
      <c r="D11">
        <v>10</v>
      </c>
      <c r="E11">
        <f t="shared" ref="E11:E13" si="4">C11*D11</f>
        <v>4.6100000000000003</v>
      </c>
      <c r="F11">
        <v>9</v>
      </c>
      <c r="G11">
        <v>0.08</v>
      </c>
      <c r="H11" s="3">
        <f t="shared" ref="H11:H13" si="5">(G11*F11)/E11*1000</f>
        <v>156.18221258134488</v>
      </c>
      <c r="I11">
        <v>7.8E-2</v>
      </c>
      <c r="J11">
        <v>0.14599999999999999</v>
      </c>
      <c r="K11">
        <v>0.23799999999999999</v>
      </c>
      <c r="L11">
        <v>0.34899999999999998</v>
      </c>
      <c r="M11">
        <v>0.45500000000000002</v>
      </c>
      <c r="N11">
        <v>1.33</v>
      </c>
    </row>
    <row r="12" spans="1:21" x14ac:dyDescent="0.2">
      <c r="A12" t="s">
        <v>15</v>
      </c>
      <c r="B12" t="s">
        <v>45</v>
      </c>
      <c r="C12">
        <v>0.49</v>
      </c>
      <c r="D12">
        <v>10</v>
      </c>
      <c r="E12">
        <f t="shared" si="4"/>
        <v>4.9000000000000004</v>
      </c>
      <c r="F12">
        <v>9</v>
      </c>
      <c r="G12">
        <v>0.08</v>
      </c>
      <c r="H12" s="3">
        <f t="shared" si="5"/>
        <v>146.93877551020407</v>
      </c>
      <c r="I12">
        <v>7.8E-2</v>
      </c>
      <c r="J12">
        <v>0.13400000000000001</v>
      </c>
      <c r="K12">
        <v>0.22600000000000001</v>
      </c>
      <c r="L12">
        <v>0.32300000000000001</v>
      </c>
      <c r="M12">
        <v>0.435</v>
      </c>
      <c r="N12">
        <v>1.33</v>
      </c>
    </row>
    <row r="13" spans="1:21" x14ac:dyDescent="0.2">
      <c r="A13" t="s">
        <v>20</v>
      </c>
      <c r="B13" t="s">
        <v>45</v>
      </c>
      <c r="C13">
        <v>0.55000000000000004</v>
      </c>
      <c r="D13">
        <v>10</v>
      </c>
      <c r="E13">
        <f t="shared" si="4"/>
        <v>5.5</v>
      </c>
      <c r="F13">
        <v>9</v>
      </c>
      <c r="G13">
        <v>0.08</v>
      </c>
      <c r="H13" s="3">
        <f t="shared" si="5"/>
        <v>130.90909090909088</v>
      </c>
      <c r="I13">
        <v>6.9000000000000006E-2</v>
      </c>
      <c r="J13">
        <v>0.12</v>
      </c>
      <c r="K13">
        <v>0.20100000000000001</v>
      </c>
      <c r="L13">
        <v>0.29099999999999998</v>
      </c>
      <c r="M13">
        <v>0.40200000000000002</v>
      </c>
      <c r="N13">
        <v>1.04</v>
      </c>
    </row>
    <row r="14" spans="1:21" x14ac:dyDescent="0.2">
      <c r="A14" t="s">
        <v>25</v>
      </c>
      <c r="B14" t="s">
        <v>52</v>
      </c>
      <c r="C14">
        <v>0.21299999999999999</v>
      </c>
      <c r="D14">
        <v>11</v>
      </c>
      <c r="E14">
        <f t="shared" ref="E14:E16" si="6">C14*D14</f>
        <v>2.343</v>
      </c>
      <c r="F14">
        <v>9</v>
      </c>
      <c r="G14">
        <v>0.08</v>
      </c>
      <c r="H14" s="3">
        <f t="shared" ref="H14:H16" si="7">(G14*F14)/E14*1000</f>
        <v>307.29833546734955</v>
      </c>
      <c r="I14">
        <v>7.0999999999999994E-2</v>
      </c>
      <c r="J14">
        <v>0.158</v>
      </c>
      <c r="K14">
        <v>0.29799999999999999</v>
      </c>
      <c r="L14">
        <v>0.45900000000000002</v>
      </c>
      <c r="M14">
        <v>0.63700000000000001</v>
      </c>
      <c r="N14">
        <v>2.08</v>
      </c>
    </row>
    <row r="15" spans="1:21" x14ac:dyDescent="0.2">
      <c r="A15" t="s">
        <v>26</v>
      </c>
      <c r="B15" t="s">
        <v>52</v>
      </c>
      <c r="C15">
        <v>0.2</v>
      </c>
      <c r="D15">
        <v>12</v>
      </c>
      <c r="E15">
        <f t="shared" si="6"/>
        <v>2.4000000000000004</v>
      </c>
      <c r="F15">
        <v>9</v>
      </c>
      <c r="G15">
        <v>0.08</v>
      </c>
      <c r="H15" s="3">
        <f t="shared" si="7"/>
        <v>299.99999999999994</v>
      </c>
      <c r="I15">
        <v>6.9000000000000006E-2</v>
      </c>
      <c r="J15">
        <v>0.16</v>
      </c>
      <c r="K15">
        <v>0.28499999999999998</v>
      </c>
      <c r="L15">
        <v>0.44400000000000001</v>
      </c>
      <c r="M15">
        <v>0.61299999999999999</v>
      </c>
      <c r="N15">
        <v>1.66</v>
      </c>
    </row>
    <row r="16" spans="1:21" x14ac:dyDescent="0.2">
      <c r="A16" t="s">
        <v>27</v>
      </c>
      <c r="B16" t="s">
        <v>52</v>
      </c>
      <c r="C16">
        <v>0.20899999999999999</v>
      </c>
      <c r="D16">
        <v>13</v>
      </c>
      <c r="E16">
        <f t="shared" si="6"/>
        <v>2.7170000000000001</v>
      </c>
      <c r="F16">
        <v>9</v>
      </c>
      <c r="G16">
        <v>0.08</v>
      </c>
      <c r="H16" s="3">
        <f t="shared" si="7"/>
        <v>264.99815973500182</v>
      </c>
      <c r="I16">
        <v>5.2999999999999999E-2</v>
      </c>
      <c r="J16">
        <v>0.13200000000000001</v>
      </c>
      <c r="K16">
        <v>0.255</v>
      </c>
      <c r="L16">
        <v>0.40200000000000002</v>
      </c>
      <c r="M16">
        <v>0.56799999999999995</v>
      </c>
      <c r="N16">
        <v>1.93</v>
      </c>
    </row>
    <row r="18" spans="2:14" x14ac:dyDescent="0.2">
      <c r="B18" t="s">
        <v>38</v>
      </c>
      <c r="C18" t="s">
        <v>39</v>
      </c>
      <c r="D18" s="5" t="s">
        <v>40</v>
      </c>
      <c r="E18" s="5" t="s">
        <v>41</v>
      </c>
      <c r="F18" s="5" t="s">
        <v>42</v>
      </c>
      <c r="H18" t="s">
        <v>30</v>
      </c>
      <c r="I18">
        <v>0</v>
      </c>
      <c r="J18">
        <v>2</v>
      </c>
      <c r="K18">
        <v>4</v>
      </c>
      <c r="L18">
        <v>6</v>
      </c>
      <c r="M18">
        <v>8</v>
      </c>
      <c r="N18">
        <v>24</v>
      </c>
    </row>
    <row r="19" spans="2:14" x14ac:dyDescent="0.2">
      <c r="B19" t="s">
        <v>16</v>
      </c>
      <c r="C19" s="3">
        <f>120/(3.3*LOG(J2/I2))</f>
        <v>116.2988897655399</v>
      </c>
      <c r="D19" s="3">
        <f>120/(3.3*LOG(K2/J2))</f>
        <v>150.23059498226436</v>
      </c>
      <c r="E19" s="3">
        <f>120/(3.3*LOG(L2/K2))</f>
        <v>215.15032259283734</v>
      </c>
      <c r="F19" s="3">
        <f>120/(3.3*LOG(M2/L2))</f>
        <v>285.46421484845621</v>
      </c>
      <c r="H19" t="s">
        <v>16</v>
      </c>
      <c r="I19" s="4">
        <f t="shared" ref="I19:K19" si="8">AVERAGE(I2:I4)</f>
        <v>8.2000000000000003E-2</v>
      </c>
      <c r="J19" s="4">
        <f t="shared" si="8"/>
        <v>0.16866666666666666</v>
      </c>
      <c r="K19" s="4">
        <f t="shared" si="8"/>
        <v>0.30499999999999999</v>
      </c>
      <c r="L19" s="4">
        <f>AVERAGE(L2:L4)</f>
        <v>0.45633333333333326</v>
      </c>
      <c r="M19" s="4">
        <f>AVERAGE(M2:M4)</f>
        <v>0.6216666666666667</v>
      </c>
      <c r="N19" s="4">
        <f>AVERAGE(N2:N4)</f>
        <v>1.9566666666666663</v>
      </c>
    </row>
    <row r="20" spans="2:14" x14ac:dyDescent="0.2">
      <c r="B20" t="s">
        <v>16</v>
      </c>
      <c r="C20" s="3">
        <f t="shared" ref="C20:F20" si="9">120/(3.3*LOG(J3/I3))</f>
        <v>105.26480639766315</v>
      </c>
      <c r="D20" s="3">
        <f t="shared" si="9"/>
        <v>130.89854600970071</v>
      </c>
      <c r="E20" s="3">
        <f t="shared" si="9"/>
        <v>204.65896691236335</v>
      </c>
      <c r="F20" s="3">
        <f t="shared" si="9"/>
        <v>238.33907065453371</v>
      </c>
      <c r="H20" t="s">
        <v>51</v>
      </c>
      <c r="I20" s="4">
        <f t="shared" ref="I20:L20" si="10">AVERAGE(I5:I7)</f>
        <v>7.0333333333333331E-2</v>
      </c>
      <c r="J20" s="4">
        <f t="shared" si="10"/>
        <v>0.12733333333333333</v>
      </c>
      <c r="K20" s="4">
        <f t="shared" si="10"/>
        <v>0.20966666666666667</v>
      </c>
      <c r="L20" s="4">
        <f t="shared" si="10"/>
        <v>0.28999999999999998</v>
      </c>
      <c r="M20" s="4">
        <f>AVERAGE(M5:M7)</f>
        <v>0.39299999999999996</v>
      </c>
      <c r="N20" s="4">
        <f>AVERAGE(N5:N7)</f>
        <v>0.8566666666666668</v>
      </c>
    </row>
    <row r="21" spans="2:14" x14ac:dyDescent="0.2">
      <c r="B21" t="s">
        <v>16</v>
      </c>
      <c r="C21" s="3">
        <f t="shared" ref="C21:F21" si="11">120/(3.3*LOG(J4/I4))</f>
        <v>125.9756395467877</v>
      </c>
      <c r="D21" s="3">
        <f t="shared" si="11"/>
        <v>141.9852822423791</v>
      </c>
      <c r="E21" s="3">
        <f t="shared" si="11"/>
        <v>203.30064242550313</v>
      </c>
      <c r="F21" s="3">
        <f t="shared" si="11"/>
        <v>291.05173744185788</v>
      </c>
      <c r="H21" t="s">
        <v>44</v>
      </c>
      <c r="I21" s="4">
        <f t="shared" ref="I21:L21" si="12">AVERAGE(I8:I10)</f>
        <v>7.5333333333333322E-2</v>
      </c>
      <c r="J21" s="4">
        <f t="shared" si="12"/>
        <v>0.14399999999999999</v>
      </c>
      <c r="K21" s="4">
        <f t="shared" si="12"/>
        <v>0.2533333333333333</v>
      </c>
      <c r="L21" s="4">
        <f t="shared" si="12"/>
        <v>0.37400000000000005</v>
      </c>
      <c r="M21" s="4">
        <f>AVERAGE(M8:M10)</f>
        <v>0.51333333333333331</v>
      </c>
      <c r="N21" s="4">
        <f>AVERAGE(N8:N10)</f>
        <v>1.5733333333333333</v>
      </c>
    </row>
    <row r="22" spans="2:14" x14ac:dyDescent="0.2">
      <c r="B22" t="s">
        <v>43</v>
      </c>
      <c r="C22" s="3">
        <f t="shared" ref="C22:F22" si="13">120/(3.3*LOG(J5/I5))</f>
        <v>148.02926928619826</v>
      </c>
      <c r="D22" s="3">
        <f t="shared" si="13"/>
        <v>167.60741348921329</v>
      </c>
      <c r="E22" s="3">
        <f t="shared" si="13"/>
        <v>247.32015530632731</v>
      </c>
      <c r="F22" s="3">
        <f t="shared" si="13"/>
        <v>272.39758798118669</v>
      </c>
      <c r="H22" t="s">
        <v>45</v>
      </c>
      <c r="I22" s="4">
        <f t="shared" ref="I22:L22" si="14">AVERAGE(I11:I13)</f>
        <v>7.4999999999999997E-2</v>
      </c>
      <c r="J22" s="4">
        <f t="shared" si="14"/>
        <v>0.13333333333333333</v>
      </c>
      <c r="K22" s="4">
        <f t="shared" si="14"/>
        <v>0.22166666666666668</v>
      </c>
      <c r="L22" s="4">
        <f t="shared" si="14"/>
        <v>0.32099999999999995</v>
      </c>
      <c r="M22" s="4">
        <f>AVERAGE(M11:M13)</f>
        <v>0.4306666666666667</v>
      </c>
      <c r="N22" s="4">
        <f>AVERAGE(N11:N13)</f>
        <v>1.2333333333333334</v>
      </c>
    </row>
    <row r="23" spans="2:14" x14ac:dyDescent="0.2">
      <c r="B23" t="s">
        <v>43</v>
      </c>
      <c r="C23" s="3">
        <f t="shared" ref="C23:F23" si="15">120/(3.3*LOG(J6/I6))</f>
        <v>141.01369773178666</v>
      </c>
      <c r="D23" s="3">
        <f t="shared" si="15"/>
        <v>175.37410184629582</v>
      </c>
      <c r="E23" s="3">
        <f t="shared" si="15"/>
        <v>252.32769318359033</v>
      </c>
      <c r="F23" s="3">
        <f t="shared" si="15"/>
        <v>266.73105112672891</v>
      </c>
      <c r="H23" t="s">
        <v>52</v>
      </c>
      <c r="I23" s="4">
        <f t="shared" ref="I23:L23" si="16">AVERAGE(I14:I16)</f>
        <v>6.433333333333334E-2</v>
      </c>
      <c r="J23" s="4">
        <f t="shared" si="16"/>
        <v>0.15</v>
      </c>
      <c r="K23" s="4">
        <f t="shared" si="16"/>
        <v>0.27933333333333332</v>
      </c>
      <c r="L23" s="4">
        <f t="shared" si="16"/>
        <v>0.43500000000000005</v>
      </c>
      <c r="M23" s="4">
        <f>AVERAGE(M14:M16)</f>
        <v>0.60599999999999998</v>
      </c>
      <c r="N23" s="4">
        <f>AVERAGE(N14:N16)</f>
        <v>1.89</v>
      </c>
    </row>
    <row r="24" spans="2:14" x14ac:dyDescent="0.2">
      <c r="B24" t="s">
        <v>43</v>
      </c>
      <c r="C24" s="3">
        <f t="shared" ref="C24:F24" si="17">120/(3.3*LOG(J7/I7))</f>
        <v>134.50021528763696</v>
      </c>
      <c r="D24" s="3">
        <f t="shared" si="17"/>
        <v>160.85461580004923</v>
      </c>
      <c r="E24" s="3">
        <f t="shared" si="17"/>
        <v>277.18787871164511</v>
      </c>
      <c r="F24" s="3">
        <f t="shared" si="17"/>
        <v>289.25784316981589</v>
      </c>
    </row>
    <row r="25" spans="2:14" x14ac:dyDescent="0.2">
      <c r="B25" t="s">
        <v>44</v>
      </c>
      <c r="C25" s="3">
        <f t="shared" ref="C25:F25" si="18">120/(3.3*LOG(J8/I8))</f>
        <v>129.17449937386047</v>
      </c>
      <c r="D25" s="3">
        <f t="shared" si="18"/>
        <v>150.06184300348161</v>
      </c>
      <c r="E25" s="3">
        <f t="shared" si="18"/>
        <v>226.45311859739974</v>
      </c>
      <c r="F25" s="3">
        <f t="shared" si="18"/>
        <v>293.95876114753207</v>
      </c>
      <c r="H25" t="s">
        <v>37</v>
      </c>
      <c r="I25" t="s">
        <v>31</v>
      </c>
      <c r="J25" t="s">
        <v>32</v>
      </c>
      <c r="K25" t="s">
        <v>33</v>
      </c>
      <c r="L25" t="s">
        <v>34</v>
      </c>
      <c r="M25" t="s">
        <v>35</v>
      </c>
      <c r="N25" t="s">
        <v>36</v>
      </c>
    </row>
    <row r="26" spans="2:14" x14ac:dyDescent="0.2">
      <c r="B26" t="s">
        <v>44</v>
      </c>
      <c r="C26" s="3">
        <f t="shared" ref="C26:F26" si="19">120/(3.3*LOG(J9/I9))</f>
        <v>138.68599860660734</v>
      </c>
      <c r="D26" s="3">
        <f t="shared" si="19"/>
        <v>152.14767865998286</v>
      </c>
      <c r="E26" s="3">
        <f t="shared" si="19"/>
        <v>205.80294247168942</v>
      </c>
      <c r="F26" s="3">
        <f t="shared" si="19"/>
        <v>257.66211295998062</v>
      </c>
      <c r="H26" t="s">
        <v>16</v>
      </c>
      <c r="I26" s="4">
        <f>STDEV(I2:I4)</f>
        <v>1.4798648586948699E-2</v>
      </c>
      <c r="J26" s="4">
        <f t="shared" ref="J26:N26" si="20">STDEV(J2:J4)</f>
        <v>2.281081614790078E-2</v>
      </c>
      <c r="K26" s="4">
        <f>STDEV(K2:K4)</f>
        <v>2.9137604568666927E-2</v>
      </c>
      <c r="L26" s="4">
        <f t="shared" si="20"/>
        <v>4.0066611203511258E-2</v>
      </c>
      <c r="M26" s="4">
        <f t="shared" si="20"/>
        <v>3.4933269720043889E-2</v>
      </c>
      <c r="N26" s="4">
        <f t="shared" si="20"/>
        <v>0.10598742063723085</v>
      </c>
    </row>
    <row r="27" spans="2:14" x14ac:dyDescent="0.2">
      <c r="B27" t="s">
        <v>44</v>
      </c>
      <c r="C27" s="3">
        <f t="shared" ref="C27:F27" si="21">120/(3.3*LOG(J10/I10))</f>
        <v>119.34440132147358</v>
      </c>
      <c r="D27" s="3">
        <f t="shared" si="21"/>
        <v>141.55250980549712</v>
      </c>
      <c r="E27" s="3">
        <f t="shared" si="21"/>
        <v>210.54551948592498</v>
      </c>
      <c r="F27" s="3">
        <f t="shared" si="21"/>
        <v>239.382686643444</v>
      </c>
      <c r="H27" t="s">
        <v>51</v>
      </c>
      <c r="I27" s="4">
        <f>STDEV(I5:I7)</f>
        <v>4.0414518843273767E-3</v>
      </c>
      <c r="J27" s="4">
        <f t="shared" ref="J27:N27" si="22">STDEV(J5:J7)</f>
        <v>5.859465277082321E-3</v>
      </c>
      <c r="K27" s="4">
        <f t="shared" si="22"/>
        <v>5.5075705472861069E-3</v>
      </c>
      <c r="L27" s="4">
        <f t="shared" si="22"/>
        <v>1.0535653752852722E-2</v>
      </c>
      <c r="M27" s="4">
        <f t="shared" si="22"/>
        <v>1.8999999999999989E-2</v>
      </c>
      <c r="N27" s="4">
        <f t="shared" si="22"/>
        <v>6.1101009266077859E-2</v>
      </c>
    </row>
    <row r="28" spans="2:14" x14ac:dyDescent="0.2">
      <c r="B28" t="s">
        <v>45</v>
      </c>
      <c r="C28" s="3">
        <f t="shared" ref="C28:E28" si="23">120/(3.3*LOG(J11/I11))</f>
        <v>133.56302683352351</v>
      </c>
      <c r="D28" s="3">
        <f t="shared" si="23"/>
        <v>171.34546050930174</v>
      </c>
      <c r="E28" s="3">
        <f t="shared" si="23"/>
        <v>218.73065288917169</v>
      </c>
      <c r="F28" s="3">
        <f>120/(3.3*LOG(M11/L11))</f>
        <v>315.69501441015393</v>
      </c>
      <c r="H28" t="s">
        <v>44</v>
      </c>
      <c r="I28" s="4">
        <f>STDEV(I8:I10)</f>
        <v>1.6010413278030461E-2</v>
      </c>
      <c r="J28" s="4">
        <f t="shared" ref="J28:N28" si="24">STDEV(J8:J10)</f>
        <v>2.7838821814150136E-2</v>
      </c>
      <c r="K28" s="4">
        <f t="shared" si="24"/>
        <v>4.5763886781318486E-2</v>
      </c>
      <c r="L28" s="4">
        <f>STDEV(L8:L10)</f>
        <v>6.089334939055277E-2</v>
      </c>
      <c r="M28" s="4">
        <f t="shared" si="24"/>
        <v>6.6365151497856156E-2</v>
      </c>
      <c r="N28" s="4">
        <f t="shared" si="24"/>
        <v>6.6583281184793869E-2</v>
      </c>
    </row>
    <row r="29" spans="2:14" x14ac:dyDescent="0.2">
      <c r="B29" t="s">
        <v>45</v>
      </c>
      <c r="C29" s="3">
        <f t="shared" ref="C29:F33" si="25">120/(3.3*LOG(J12/I12))</f>
        <v>154.73216495691281</v>
      </c>
      <c r="D29" s="3">
        <f t="shared" si="25"/>
        <v>160.18966144451699</v>
      </c>
      <c r="E29" s="3">
        <f t="shared" si="25"/>
        <v>234.46179001274521</v>
      </c>
      <c r="F29" s="3">
        <f t="shared" si="25"/>
        <v>281.26347586643266</v>
      </c>
      <c r="H29" t="s">
        <v>45</v>
      </c>
      <c r="I29" s="4">
        <f t="shared" ref="I29:N29" si="26">STDEV(I11:I13)</f>
        <v>5.1961524227066283E-3</v>
      </c>
      <c r="J29" s="4">
        <f t="shared" si="26"/>
        <v>1.3012814197295422E-2</v>
      </c>
      <c r="K29" s="4">
        <f t="shared" si="26"/>
        <v>1.8876793513023682E-2</v>
      </c>
      <c r="L29" s="4">
        <f t="shared" si="26"/>
        <v>2.9051678092667899E-2</v>
      </c>
      <c r="M29" s="4">
        <f t="shared" si="26"/>
        <v>2.676440422152776E-2</v>
      </c>
      <c r="N29" s="4">
        <f t="shared" si="26"/>
        <v>0.1674315780649922</v>
      </c>
    </row>
    <row r="30" spans="2:14" x14ac:dyDescent="0.2">
      <c r="B30" t="s">
        <v>45</v>
      </c>
      <c r="C30" s="3">
        <f t="shared" ref="C30:C33" si="27">120/(3.3*LOG(J13/I13))</f>
        <v>151.30574731739782</v>
      </c>
      <c r="D30" s="3">
        <f t="shared" si="25"/>
        <v>162.32692892395619</v>
      </c>
      <c r="E30" s="3">
        <f t="shared" si="25"/>
        <v>226.28706104965693</v>
      </c>
      <c r="F30" s="3">
        <f t="shared" si="25"/>
        <v>259.12379664208277</v>
      </c>
      <c r="H30" t="s">
        <v>52</v>
      </c>
      <c r="I30" s="4">
        <f t="shared" ref="I30:N30" si="28">STDEV(I14:I16)</f>
        <v>9.8657657246324758E-3</v>
      </c>
      <c r="J30" s="4">
        <f t="shared" si="28"/>
        <v>1.5620499351813307E-2</v>
      </c>
      <c r="K30" s="4">
        <f t="shared" si="28"/>
        <v>2.2052966542697443E-2</v>
      </c>
      <c r="L30" s="4">
        <f t="shared" si="28"/>
        <v>2.9546573405388309E-2</v>
      </c>
      <c r="M30" s="4">
        <f t="shared" si="28"/>
        <v>3.5028559776274018E-2</v>
      </c>
      <c r="N30" s="4">
        <f t="shared" si="28"/>
        <v>0.21283796653792769</v>
      </c>
    </row>
    <row r="31" spans="2:14" x14ac:dyDescent="0.2">
      <c r="B31" t="s">
        <v>52</v>
      </c>
      <c r="C31" s="3">
        <f>120/(3.3*LOG(J14/I14))</f>
        <v>104.67405998176538</v>
      </c>
      <c r="D31" s="3">
        <f>120/(3.3*LOG(K14/J14))</f>
        <v>131.96307502238969</v>
      </c>
      <c r="E31" s="3">
        <f>120/(3.3*LOG(L14/K14))</f>
        <v>193.8397122953379</v>
      </c>
      <c r="F31" s="3">
        <f t="shared" si="25"/>
        <v>255.49404579044713</v>
      </c>
    </row>
    <row r="32" spans="2:14" x14ac:dyDescent="0.2">
      <c r="B32" t="s">
        <v>52</v>
      </c>
      <c r="C32" s="3">
        <f t="shared" si="27"/>
        <v>99.552516141179495</v>
      </c>
      <c r="D32" s="3">
        <f t="shared" si="25"/>
        <v>145.03401795466627</v>
      </c>
      <c r="E32" s="3">
        <f t="shared" si="25"/>
        <v>188.8646166911891</v>
      </c>
      <c r="F32" s="3">
        <f t="shared" si="25"/>
        <v>259.59654634346231</v>
      </c>
    </row>
    <row r="33" spans="2:6" x14ac:dyDescent="0.2">
      <c r="B33" t="s">
        <v>52</v>
      </c>
      <c r="C33" s="3">
        <f t="shared" si="27"/>
        <v>91.758299842191278</v>
      </c>
      <c r="D33" s="3">
        <f t="shared" si="25"/>
        <v>127.16058787283798</v>
      </c>
      <c r="E33" s="3">
        <f>120/(3.3*LOG(L16/K16))</f>
        <v>183.94656065242933</v>
      </c>
      <c r="F33" s="3">
        <f t="shared" si="25"/>
        <v>242.22677491586151</v>
      </c>
    </row>
    <row r="35" spans="2:6" x14ac:dyDescent="0.2">
      <c r="B35" t="s">
        <v>46</v>
      </c>
      <c r="C35" t="s">
        <v>39</v>
      </c>
      <c r="D35" t="s">
        <v>47</v>
      </c>
    </row>
    <row r="36" spans="2:6" x14ac:dyDescent="0.2">
      <c r="B36" t="s">
        <v>16</v>
      </c>
      <c r="C36" s="3">
        <f>AVERAGE(C19:C21)</f>
        <v>115.84644523666357</v>
      </c>
      <c r="D36" s="3">
        <f>STDEV(C19:C21)</f>
        <v>10.362826929535284</v>
      </c>
    </row>
    <row r="37" spans="2:6" x14ac:dyDescent="0.2">
      <c r="B37" t="s">
        <v>43</v>
      </c>
      <c r="C37" s="3">
        <f>AVERAGE(C22:C24)</f>
        <v>141.18106076854062</v>
      </c>
      <c r="D37" s="3">
        <f>STDEV(C22:C24)</f>
        <v>6.7660796118247433</v>
      </c>
    </row>
    <row r="38" spans="2:6" x14ac:dyDescent="0.2">
      <c r="B38" t="s">
        <v>44</v>
      </c>
      <c r="C38" s="3">
        <f>AVERAGE(C25:C27)</f>
        <v>129.06829976731379</v>
      </c>
      <c r="D38" s="3">
        <f>STDEV(C25:C27)</f>
        <v>9.671235968189194</v>
      </c>
    </row>
    <row r="39" spans="2:6" x14ac:dyDescent="0.2">
      <c r="B39" t="s">
        <v>45</v>
      </c>
      <c r="C39" s="3">
        <f>AVERAGE(C28:C30)</f>
        <v>146.53364636927805</v>
      </c>
      <c r="D39" s="3">
        <f>STDEV(C28:C30)</f>
        <v>11.362781913601431</v>
      </c>
    </row>
    <row r="40" spans="2:6" x14ac:dyDescent="0.2">
      <c r="B40" t="s">
        <v>52</v>
      </c>
      <c r="C40" s="3">
        <f>AVERAGE(C31:C33)</f>
        <v>98.661625321712052</v>
      </c>
      <c r="D40" s="3">
        <f>STDEV(C31:C33)</f>
        <v>6.5038050274367354</v>
      </c>
    </row>
    <row r="42" spans="2:6" x14ac:dyDescent="0.2">
      <c r="B42" t="s">
        <v>46</v>
      </c>
      <c r="C42" s="5" t="s">
        <v>48</v>
      </c>
      <c r="D42" t="s">
        <v>47</v>
      </c>
    </row>
    <row r="43" spans="2:6" x14ac:dyDescent="0.2">
      <c r="B43" t="s">
        <v>16</v>
      </c>
      <c r="C43" s="3">
        <f>AVERAGE(D19:D21)</f>
        <v>141.03814107811471</v>
      </c>
      <c r="D43" s="3">
        <f>STDEV(D19:D21)</f>
        <v>9.7007647460487831</v>
      </c>
    </row>
    <row r="44" spans="2:6" x14ac:dyDescent="0.2">
      <c r="B44" t="s">
        <v>43</v>
      </c>
      <c r="C44" s="3">
        <f>AVERAGE(D22:D24)</f>
        <v>167.94537704518612</v>
      </c>
      <c r="D44" s="3">
        <f>STDEV(D22:D24)</f>
        <v>7.2656405970610507</v>
      </c>
    </row>
    <row r="45" spans="2:6" x14ac:dyDescent="0.2">
      <c r="B45" t="s">
        <v>44</v>
      </c>
      <c r="C45" s="3">
        <f>AVERAGE(D25:D27)</f>
        <v>147.92067715632052</v>
      </c>
      <c r="D45" s="3">
        <f>STDEV(D25:D27)</f>
        <v>5.6127394516896034</v>
      </c>
    </row>
    <row r="46" spans="2:6" x14ac:dyDescent="0.2">
      <c r="B46" t="s">
        <v>45</v>
      </c>
      <c r="C46" s="3">
        <f>AVERAGE(D28:D30)</f>
        <v>164.62068362592495</v>
      </c>
      <c r="D46" s="3">
        <f>STDEV(D28:D30)</f>
        <v>5.9210595477554566</v>
      </c>
    </row>
    <row r="47" spans="2:6" x14ac:dyDescent="0.2">
      <c r="B47" t="s">
        <v>52</v>
      </c>
      <c r="C47" s="3">
        <f>AVERAGE(D31:D33)</f>
        <v>134.71922694996465</v>
      </c>
      <c r="D47" s="3">
        <f>STDEV(D31:D33)</f>
        <v>9.2499813950303409</v>
      </c>
    </row>
    <row r="49" spans="2:4" x14ac:dyDescent="0.2">
      <c r="B49" t="s">
        <v>46</v>
      </c>
      <c r="C49" s="5" t="s">
        <v>49</v>
      </c>
      <c r="D49" t="s">
        <v>47</v>
      </c>
    </row>
    <row r="50" spans="2:4" x14ac:dyDescent="0.2">
      <c r="B50" t="s">
        <v>16</v>
      </c>
      <c r="C50" s="3">
        <f>AVERAGE(E19:E21)</f>
        <v>207.70331064356796</v>
      </c>
      <c r="D50" s="3">
        <f>STDEV(E19:E21)</f>
        <v>6.4849634989197851</v>
      </c>
    </row>
    <row r="51" spans="2:4" x14ac:dyDescent="0.2">
      <c r="B51" t="s">
        <v>43</v>
      </c>
      <c r="C51" s="3">
        <f>AVERAGE(E22:E24)</f>
        <v>258.94524240052095</v>
      </c>
      <c r="D51" s="3">
        <f>STDEV(E22:E24)</f>
        <v>15.995755486472536</v>
      </c>
    </row>
    <row r="52" spans="2:4" x14ac:dyDescent="0.2">
      <c r="B52" t="s">
        <v>44</v>
      </c>
      <c r="C52" s="3">
        <f>AVERAGE(E25:E27)</f>
        <v>214.26719351833802</v>
      </c>
      <c r="D52" s="3">
        <f>STDEV(E25:E27)</f>
        <v>10.816449819990261</v>
      </c>
    </row>
    <row r="53" spans="2:4" x14ac:dyDescent="0.2">
      <c r="B53" t="s">
        <v>45</v>
      </c>
      <c r="C53" s="3">
        <f>AVERAGE(E28:E30)</f>
        <v>226.49316798385794</v>
      </c>
      <c r="D53" s="3">
        <f>STDEV(E28:E30)</f>
        <v>7.8675935870768345</v>
      </c>
    </row>
    <row r="54" spans="2:4" x14ac:dyDescent="0.2">
      <c r="B54" t="s">
        <v>52</v>
      </c>
      <c r="C54" s="3">
        <f>AVERAGE(E31:E33)</f>
        <v>188.88362987965209</v>
      </c>
      <c r="D54" s="3">
        <f>STDEV(E31:E33)</f>
        <v>4.946603226800975</v>
      </c>
    </row>
    <row r="56" spans="2:4" x14ac:dyDescent="0.2">
      <c r="B56" t="s">
        <v>46</v>
      </c>
      <c r="C56" s="5" t="s">
        <v>50</v>
      </c>
      <c r="D56" t="s">
        <v>47</v>
      </c>
    </row>
    <row r="57" spans="2:4" x14ac:dyDescent="0.2">
      <c r="B57" t="s">
        <v>16</v>
      </c>
      <c r="C57" s="3">
        <f>AVERAGE(F19:F21)</f>
        <v>271.61834098161592</v>
      </c>
      <c r="D57" s="3">
        <f>STDEV(F19:F21)</f>
        <v>28.955784867798091</v>
      </c>
    </row>
    <row r="58" spans="2:4" x14ac:dyDescent="0.2">
      <c r="B58" t="s">
        <v>43</v>
      </c>
      <c r="C58" s="3">
        <f>AVERAGE(F22:F24)</f>
        <v>276.12882742591052</v>
      </c>
      <c r="D58" s="3">
        <f>STDEV(F22:F24)</f>
        <v>11.717751524226767</v>
      </c>
    </row>
    <row r="59" spans="2:4" x14ac:dyDescent="0.2">
      <c r="B59" t="s">
        <v>44</v>
      </c>
      <c r="C59" s="3">
        <f>AVERAGE(F25:F27)</f>
        <v>263.66785358365223</v>
      </c>
      <c r="D59" s="3">
        <f>STDEV(F25:F27)</f>
        <v>27.779284861170517</v>
      </c>
    </row>
    <row r="60" spans="2:4" x14ac:dyDescent="0.2">
      <c r="B60" t="s">
        <v>45</v>
      </c>
      <c r="C60" s="3">
        <f>AVERAGE(F28:F30)</f>
        <v>285.36076230622314</v>
      </c>
      <c r="D60" s="3">
        <f>STDEV(F28:F30)</f>
        <v>28.507305854252532</v>
      </c>
    </row>
    <row r="61" spans="2:4" x14ac:dyDescent="0.2">
      <c r="B61" t="s">
        <v>52</v>
      </c>
      <c r="C61" s="3">
        <f>AVERAGE(F31:F33)</f>
        <v>252.43912234992365</v>
      </c>
      <c r="D61" s="3">
        <f>STDEV(F31:F33)</f>
        <v>9.0789128083911628</v>
      </c>
    </row>
  </sheetData>
  <phoneticPr fontId="2" type="noConversion"/>
  <pageMargins left="0.7" right="0.7" top="0.75" bottom="0.75" header="0.3" footer="0.3"/>
  <ignoredErrors>
    <ignoredError sqref="I26:N30 I19:N23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 Bernabe</dc:creator>
  <cp:lastModifiedBy>Kira Bernabe</cp:lastModifiedBy>
  <dcterms:created xsi:type="dcterms:W3CDTF">2024-01-22T16:50:21Z</dcterms:created>
  <dcterms:modified xsi:type="dcterms:W3CDTF">2024-07-17T20:03:01Z</dcterms:modified>
</cp:coreProperties>
</file>