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Concentrations/growth curves/"/>
    </mc:Choice>
  </mc:AlternateContent>
  <xr:revisionPtr revIDLastSave="0" documentId="13_ncr:1_{FC13BFC9-78E9-E64F-AE3E-3D41E5749302}" xr6:coauthVersionLast="47" xr6:coauthVersionMax="47" xr10:uidLastSave="{00000000-0000-0000-0000-000000000000}"/>
  <bookViews>
    <workbookView xWindow="0" yWindow="1000" windowWidth="28800" windowHeight="15900" xr2:uid="{44D23DED-F695-D644-B4CF-0DD8CCA48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E33" i="1"/>
  <c r="E31" i="1"/>
  <c r="D31" i="1"/>
  <c r="C31" i="1"/>
  <c r="D30" i="1"/>
  <c r="E30" i="1"/>
  <c r="F30" i="1"/>
  <c r="F31" i="1"/>
  <c r="D32" i="1"/>
  <c r="E32" i="1"/>
  <c r="F32" i="1"/>
  <c r="D33" i="1"/>
  <c r="F33" i="1"/>
  <c r="C33" i="1"/>
  <c r="C32" i="1"/>
  <c r="F28" i="1"/>
  <c r="D60" i="1" s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D52" i="1" s="1"/>
  <c r="F27" i="1"/>
  <c r="D59" i="1" s="1"/>
  <c r="C28" i="1"/>
  <c r="D28" i="1"/>
  <c r="E28" i="1"/>
  <c r="D53" i="1" s="1"/>
  <c r="C29" i="1"/>
  <c r="D29" i="1"/>
  <c r="E29" i="1"/>
  <c r="F29" i="1"/>
  <c r="C30" i="1"/>
  <c r="E19" i="1"/>
  <c r="F19" i="1"/>
  <c r="D19" i="1"/>
  <c r="C19" i="1"/>
  <c r="L28" i="1"/>
  <c r="K26" i="1"/>
  <c r="J26" i="1"/>
  <c r="L26" i="1"/>
  <c r="M26" i="1"/>
  <c r="N26" i="1"/>
  <c r="J27" i="1"/>
  <c r="K27" i="1"/>
  <c r="L27" i="1"/>
  <c r="M27" i="1"/>
  <c r="N27" i="1"/>
  <c r="J28" i="1"/>
  <c r="K28" i="1"/>
  <c r="M28" i="1"/>
  <c r="N28" i="1"/>
  <c r="N29" i="1"/>
  <c r="M29" i="1"/>
  <c r="L29" i="1"/>
  <c r="K29" i="1"/>
  <c r="J29" i="1"/>
  <c r="N30" i="1"/>
  <c r="M30" i="1"/>
  <c r="L30" i="1"/>
  <c r="K30" i="1"/>
  <c r="J30" i="1"/>
  <c r="I30" i="1"/>
  <c r="I29" i="1"/>
  <c r="I28" i="1"/>
  <c r="I27" i="1"/>
  <c r="I26" i="1"/>
  <c r="N23" i="1"/>
  <c r="M23" i="1"/>
  <c r="L23" i="1"/>
  <c r="K23" i="1"/>
  <c r="J23" i="1"/>
  <c r="I23" i="1"/>
  <c r="N22" i="1"/>
  <c r="M22" i="1"/>
  <c r="L22" i="1"/>
  <c r="K22" i="1"/>
  <c r="J22" i="1"/>
  <c r="I22" i="1"/>
  <c r="N21" i="1"/>
  <c r="M21" i="1"/>
  <c r="L21" i="1"/>
  <c r="K21" i="1"/>
  <c r="J21" i="1"/>
  <c r="I21" i="1"/>
  <c r="J19" i="1"/>
  <c r="I19" i="1"/>
  <c r="K19" i="1"/>
  <c r="L19" i="1"/>
  <c r="L20" i="1"/>
  <c r="M19" i="1"/>
  <c r="N19" i="1"/>
  <c r="N20" i="1"/>
  <c r="M20" i="1"/>
  <c r="K20" i="1"/>
  <c r="J20" i="1"/>
  <c r="I20" i="1"/>
  <c r="D61" i="1" l="1"/>
  <c r="C61" i="1"/>
  <c r="C53" i="1"/>
  <c r="C60" i="1"/>
  <c r="C59" i="1"/>
  <c r="C52" i="1"/>
  <c r="C58" i="1"/>
  <c r="C57" i="1"/>
  <c r="D57" i="1"/>
  <c r="C54" i="1"/>
  <c r="D54" i="1"/>
  <c r="C46" i="1"/>
  <c r="D51" i="1"/>
  <c r="D44" i="1"/>
  <c r="C51" i="1"/>
  <c r="D50" i="1"/>
  <c r="C43" i="1"/>
  <c r="C50" i="1"/>
  <c r="C47" i="1"/>
  <c r="D47" i="1"/>
  <c r="C39" i="1"/>
  <c r="D46" i="1"/>
  <c r="D45" i="1"/>
  <c r="C45" i="1"/>
  <c r="C44" i="1"/>
  <c r="D43" i="1"/>
  <c r="C40" i="1"/>
  <c r="D40" i="1"/>
  <c r="D39" i="1"/>
  <c r="D38" i="1"/>
  <c r="C38" i="1"/>
  <c r="C37" i="1"/>
  <c r="D37" i="1"/>
  <c r="C36" i="1"/>
  <c r="D36" i="1"/>
  <c r="E14" i="1"/>
  <c r="H14" i="1" s="1"/>
  <c r="E15" i="1"/>
  <c r="H15" i="1" s="1"/>
  <c r="E16" i="1"/>
  <c r="H16" i="1" s="1"/>
  <c r="E11" i="1"/>
  <c r="H11" i="1" s="1"/>
  <c r="E12" i="1"/>
  <c r="H12" i="1" s="1"/>
  <c r="E13" i="1"/>
  <c r="H13" i="1" s="1"/>
  <c r="E4" i="1"/>
  <c r="H4" i="1" s="1"/>
  <c r="E10" i="1"/>
  <c r="H10" i="1" s="1"/>
  <c r="E7" i="1"/>
  <c r="H7" i="1" s="1"/>
  <c r="E9" i="1"/>
  <c r="H9" i="1" s="1"/>
  <c r="E8" i="1"/>
  <c r="H8" i="1" s="1"/>
  <c r="E6" i="1"/>
  <c r="H6" i="1" s="1"/>
  <c r="E5" i="1"/>
  <c r="H5" i="1" s="1"/>
  <c r="E3" i="1"/>
  <c r="H3" i="1" s="1"/>
  <c r="E2" i="1"/>
  <c r="H2" i="1" s="1"/>
</calcChain>
</file>

<file path=xl/sharedStrings.xml><?xml version="1.0" encoding="utf-8"?>
<sst xmlns="http://schemas.openxmlformats.org/spreadsheetml/2006/main" count="120" uniqueCount="56">
  <si>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</si>
  <si>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</si>
  <si>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</si>
  <si>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</si>
  <si>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</si>
  <si>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</si>
  <si>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</si>
  <si>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Strain Genotype</t>
  </si>
  <si>
    <t>KB1-A</t>
  </si>
  <si>
    <t>KB2-A</t>
  </si>
  <si>
    <t>KB3-A</t>
  </si>
  <si>
    <t>KB4-A</t>
  </si>
  <si>
    <t>KB1-B</t>
  </si>
  <si>
    <t>KB2-B</t>
  </si>
  <si>
    <t>KB3-B</t>
  </si>
  <si>
    <t>KB4-B</t>
  </si>
  <si>
    <t>LVS pF</t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</si>
  <si>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</t>
    </r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</si>
  <si>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-VSV-G</t>
    </r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</si>
  <si>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-FLAG</t>
    </r>
  </si>
  <si>
    <t>KB1-C</t>
  </si>
  <si>
    <t>KB2-C</t>
  </si>
  <si>
    <t>KB3-C</t>
  </si>
  <si>
    <t>KB4-C</t>
  </si>
  <si>
    <t>OD at T0</t>
  </si>
  <si>
    <t>OD at T2</t>
  </si>
  <si>
    <t>OD at T4</t>
  </si>
  <si>
    <t>OD at T6</t>
  </si>
  <si>
    <t>KB5-A</t>
  </si>
  <si>
    <t>KB5-B</t>
  </si>
  <si>
    <t>KB5-C</t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</si>
  <si>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-HA</t>
    </r>
  </si>
  <si>
    <t>OD at T8</t>
  </si>
  <si>
    <t>OD at T24</t>
  </si>
  <si>
    <t>Average OD</t>
  </si>
  <si>
    <t>T0</t>
  </si>
  <si>
    <t>T2</t>
  </si>
  <si>
    <t>T4</t>
  </si>
  <si>
    <t>T6</t>
  </si>
  <si>
    <t>T8</t>
  </si>
  <si>
    <t>T24</t>
  </si>
  <si>
    <t>Standard Dev</t>
  </si>
  <si>
    <t>Generation Time</t>
  </si>
  <si>
    <t>0-2</t>
  </si>
  <si>
    <t>4-2</t>
  </si>
  <si>
    <t>6-4</t>
  </si>
  <si>
    <t>8-6</t>
  </si>
  <si>
    <r>
      <t xml:space="preserve">LVS </t>
    </r>
    <r>
      <rPr>
        <i/>
        <sz val="12"/>
        <color theme="1"/>
        <rFont val="Aptos Narrow"/>
        <scheme val="minor"/>
      </rPr>
      <t>∆rpsU2</t>
    </r>
    <r>
      <rPr>
        <sz val="12"/>
        <color theme="1"/>
        <rFont val="Aptos Narrow"/>
        <family val="2"/>
        <scheme val="minor"/>
      </rPr>
      <t>-pF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</si>
  <si>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-VSV-G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</si>
  <si>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-FLAG</t>
    </r>
  </si>
  <si>
    <t xml:space="preserve">Average Generation Time </t>
  </si>
  <si>
    <t>St Dev</t>
  </si>
  <si>
    <t>2-4</t>
  </si>
  <si>
    <t>4-6</t>
  </si>
  <si>
    <t>6-8</t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</si>
  <si>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-V5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</si>
</sst>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64" fontId="0" fillId="0" borderId="0" xfId="0" applyNumberFormat="1"/>
    <xf numFmtId="165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BA7D-1F49-9044-AC6A-897B5F114BEF}">
  <dimension ref="A1:U61"/>
  <sheetViews>
    <sheetView tabSelected="1" topLeftCell="C1" zoomScale="170" zoomScaleNormal="170" workbookViewId="0">
      <selection activeCell="M17" sqref="M17"/>
    </sheetView>
  </sheetViews>
  <sheetFormatPr baseColWidth="10" defaultRowHeight="16" x14ac:dyDescent="0.2"/>
  <cols>
    <col min="2" max="2" width="25.1640625" customWidth="1"/>
  </cols>
  <sheetData>
    <row r="1" spans="1:21" ht="51" x14ac:dyDescent="0.2">
      <c r="A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32</v>
      </c>
      <c r="N1" s="1" t="s">
        <v>33</v>
      </c>
      <c r="P1" s="1"/>
      <c r="Q1" s="1"/>
      <c r="R1" s="1"/>
      <c r="S1" s="1"/>
      <c r="T1" s="1"/>
      <c r="U1" s="1"/>
    </row>
    <row r="2" spans="1:21" x14ac:dyDescent="0.2">
      <c r="A2" t="s">
        <v>8</v>
      </c>
      <c r="B2" t="s">
        <v>16</v>
      </c>
      <c r="C2">
        <v>0.377</v>
      </c>
      <c r="D2">
        <v>20</v>
      </c>
      <c r="E2">
        <f t="shared" ref="E2:E10" si="0">C2*D2</f>
        <v>7.54</v>
      </c>
      <c r="F2">
        <v>9</v>
      </c>
      <c r="G2">
        <v>0.08</v>
      </c>
      <c r="H2" s="3">
        <f>(G2*F2)/E2*1000</f>
        <v>95.490716180371351</v>
      </c>
      <c r="I2">
        <v>5.3999999999999999E-2</v>
      </c>
      <c r="J2">
        <v>8.5999999999999993E-2</v>
      </c>
      <c r="K2">
        <v>0.17799999999999999</v>
      </c>
      <c r="L2">
        <v>0.24099999999999999</v>
      </c>
      <c r="M2">
        <v>0.65300000000000002</v>
      </c>
      <c r="N2">
        <v>2.0699999999999998</v>
      </c>
    </row>
    <row r="3" spans="1:21" x14ac:dyDescent="0.2">
      <c r="A3" t="s">
        <v>12</v>
      </c>
      <c r="B3" t="s">
        <v>16</v>
      </c>
      <c r="C3">
        <v>0.34699999999999998</v>
      </c>
      <c r="D3">
        <v>20</v>
      </c>
      <c r="E3">
        <f t="shared" si="0"/>
        <v>6.9399999999999995</v>
      </c>
      <c r="F3">
        <v>9</v>
      </c>
      <c r="G3">
        <v>0.08</v>
      </c>
      <c r="H3" s="3">
        <f t="shared" ref="H3" si="1">(G3*F3)/E3*1000</f>
        <v>103.7463976945245</v>
      </c>
      <c r="I3">
        <v>6.2E-2</v>
      </c>
      <c r="J3">
        <v>0.108</v>
      </c>
      <c r="K3">
        <v>0.22600000000000001</v>
      </c>
      <c r="L3">
        <v>0.28899999999999998</v>
      </c>
      <c r="M3">
        <v>0.58399999999999996</v>
      </c>
      <c r="N3">
        <v>1.86</v>
      </c>
    </row>
    <row r="4" spans="1:21" x14ac:dyDescent="0.2">
      <c r="A4" t="s">
        <v>20</v>
      </c>
      <c r="B4" t="s">
        <v>16</v>
      </c>
      <c r="C4">
        <v>0.40799999999999997</v>
      </c>
      <c r="D4">
        <v>20</v>
      </c>
      <c r="E4">
        <f t="shared" si="0"/>
        <v>8.16</v>
      </c>
      <c r="F4">
        <v>9</v>
      </c>
      <c r="G4">
        <v>0.08</v>
      </c>
      <c r="H4" s="3">
        <f t="shared" ref="H4" si="2">(G4*F4)/E4*1000</f>
        <v>88.235294117647044</v>
      </c>
      <c r="I4">
        <v>5.6000000000000001E-2</v>
      </c>
      <c r="J4">
        <v>0.09</v>
      </c>
      <c r="K4">
        <v>0.17899999999999999</v>
      </c>
      <c r="L4">
        <v>0.245</v>
      </c>
      <c r="M4">
        <v>0.628</v>
      </c>
      <c r="N4">
        <v>1.94</v>
      </c>
    </row>
    <row r="5" spans="1:21" x14ac:dyDescent="0.2">
      <c r="A5" t="s">
        <v>9</v>
      </c>
      <c r="B5" t="s">
        <v>17</v>
      </c>
      <c r="C5">
        <v>0.434</v>
      </c>
      <c r="D5">
        <v>20</v>
      </c>
      <c r="E5">
        <f t="shared" si="0"/>
        <v>8.68</v>
      </c>
      <c r="F5">
        <v>9</v>
      </c>
      <c r="G5">
        <v>0.08</v>
      </c>
      <c r="H5" s="3">
        <f t="shared" ref="H5:H10" si="3">(G5*F5)/E5*1000</f>
        <v>82.94930875576037</v>
      </c>
      <c r="I5">
        <v>4.2000000000000003E-2</v>
      </c>
      <c r="J5">
        <v>6.8000000000000005E-2</v>
      </c>
      <c r="K5">
        <v>0.114</v>
      </c>
      <c r="L5">
        <v>0.13</v>
      </c>
      <c r="M5">
        <v>0.39300000000000002</v>
      </c>
      <c r="N5">
        <v>0.91</v>
      </c>
    </row>
    <row r="6" spans="1:21" x14ac:dyDescent="0.2">
      <c r="A6" t="s">
        <v>13</v>
      </c>
      <c r="B6" t="s">
        <v>17</v>
      </c>
      <c r="C6">
        <v>0.30199999999999999</v>
      </c>
      <c r="D6">
        <v>20</v>
      </c>
      <c r="E6">
        <f t="shared" si="0"/>
        <v>6.04</v>
      </c>
      <c r="F6">
        <v>9</v>
      </c>
      <c r="G6">
        <v>0.08</v>
      </c>
      <c r="H6" s="3">
        <f t="shared" si="3"/>
        <v>119.20529801324503</v>
      </c>
      <c r="I6">
        <v>5.8999999999999997E-2</v>
      </c>
      <c r="J6">
        <v>9.5000000000000001E-2</v>
      </c>
      <c r="K6">
        <v>0.151</v>
      </c>
      <c r="L6">
        <v>0.16500000000000001</v>
      </c>
      <c r="M6">
        <v>0.41199999999999998</v>
      </c>
      <c r="N6">
        <v>0.87</v>
      </c>
    </row>
    <row r="7" spans="1:21" x14ac:dyDescent="0.2">
      <c r="A7" t="s">
        <v>21</v>
      </c>
      <c r="B7" t="s">
        <v>17</v>
      </c>
      <c r="C7">
        <v>0.35</v>
      </c>
      <c r="D7">
        <v>20</v>
      </c>
      <c r="E7">
        <f t="shared" si="0"/>
        <v>7</v>
      </c>
      <c r="F7">
        <v>9</v>
      </c>
      <c r="G7">
        <v>0.08</v>
      </c>
      <c r="H7" s="3">
        <f t="shared" si="3"/>
        <v>102.85714285714286</v>
      </c>
      <c r="I7">
        <v>5.1999999999999998E-2</v>
      </c>
      <c r="J7">
        <v>7.9000000000000001E-2</v>
      </c>
      <c r="K7">
        <v>0.13700000000000001</v>
      </c>
      <c r="L7">
        <v>0.158</v>
      </c>
      <c r="M7">
        <v>0.374</v>
      </c>
      <c r="N7">
        <v>0.79</v>
      </c>
    </row>
    <row r="8" spans="1:21" x14ac:dyDescent="0.2">
      <c r="A8" t="s">
        <v>10</v>
      </c>
      <c r="B8" t="s">
        <v>18</v>
      </c>
      <c r="C8">
        <v>0.47799999999999998</v>
      </c>
      <c r="D8">
        <v>20</v>
      </c>
      <c r="E8">
        <f t="shared" si="0"/>
        <v>9.5599999999999987</v>
      </c>
      <c r="F8">
        <v>9</v>
      </c>
      <c r="G8">
        <v>0.08</v>
      </c>
      <c r="H8" s="3">
        <f t="shared" si="3"/>
        <v>75.31380753138076</v>
      </c>
      <c r="I8">
        <v>4.7E-2</v>
      </c>
      <c r="J8">
        <v>8.4000000000000005E-2</v>
      </c>
      <c r="K8">
        <v>0.156</v>
      </c>
      <c r="L8">
        <v>0.20300000000000001</v>
      </c>
      <c r="M8">
        <v>0.58499999999999996</v>
      </c>
      <c r="N8">
        <v>1.65</v>
      </c>
    </row>
    <row r="9" spans="1:21" x14ac:dyDescent="0.2">
      <c r="A9" t="s">
        <v>14</v>
      </c>
      <c r="B9" t="s">
        <v>18</v>
      </c>
      <c r="C9">
        <v>0.436</v>
      </c>
      <c r="D9">
        <v>20</v>
      </c>
      <c r="E9">
        <f t="shared" si="0"/>
        <v>8.7200000000000006</v>
      </c>
      <c r="F9">
        <v>9</v>
      </c>
      <c r="G9">
        <v>0.08</v>
      </c>
      <c r="H9" s="3">
        <f t="shared" si="3"/>
        <v>82.568807339449535</v>
      </c>
      <c r="I9">
        <v>5.7000000000000002E-2</v>
      </c>
      <c r="J9">
        <v>9.4E-2</v>
      </c>
      <c r="K9">
        <v>0.187</v>
      </c>
      <c r="L9">
        <v>0.22700000000000001</v>
      </c>
      <c r="M9">
        <v>0.501</v>
      </c>
      <c r="N9">
        <v>1.54</v>
      </c>
    </row>
    <row r="10" spans="1:21" x14ac:dyDescent="0.2">
      <c r="A10" t="s">
        <v>22</v>
      </c>
      <c r="B10" t="s">
        <v>18</v>
      </c>
      <c r="C10">
        <v>0.41899999999999998</v>
      </c>
      <c r="D10">
        <v>20</v>
      </c>
      <c r="E10">
        <f t="shared" si="0"/>
        <v>8.379999999999999</v>
      </c>
      <c r="F10">
        <v>9</v>
      </c>
      <c r="G10">
        <v>0.08</v>
      </c>
      <c r="H10" s="3">
        <f t="shared" si="3"/>
        <v>85.918854415274467</v>
      </c>
      <c r="I10">
        <v>6.5000000000000002E-2</v>
      </c>
      <c r="J10">
        <v>9.0999999999999998E-2</v>
      </c>
      <c r="K10">
        <v>0.17100000000000001</v>
      </c>
      <c r="L10">
        <v>0.22500000000000001</v>
      </c>
      <c r="M10">
        <v>0.45400000000000001</v>
      </c>
      <c r="N10">
        <v>1.53</v>
      </c>
    </row>
    <row r="11" spans="1:21" x14ac:dyDescent="0.2">
      <c r="A11" t="s">
        <v>11</v>
      </c>
      <c r="B11" t="s">
        <v>31</v>
      </c>
      <c r="C11">
        <v>0.32400000000000001</v>
      </c>
      <c r="D11">
        <v>20</v>
      </c>
      <c r="E11">
        <f t="shared" ref="E11:E13" si="4">C11*D11</f>
        <v>6.48</v>
      </c>
      <c r="F11">
        <v>9</v>
      </c>
      <c r="G11">
        <v>0.08</v>
      </c>
      <c r="H11" s="3">
        <f t="shared" ref="H11:H13" si="5">(G11*F11)/E11*1000</f>
        <v>111.1111111111111</v>
      </c>
      <c r="I11">
        <v>7.4999999999999997E-2</v>
      </c>
      <c r="J11">
        <v>0.105</v>
      </c>
      <c r="K11">
        <v>0.23300000000000001</v>
      </c>
      <c r="L11">
        <v>0.29699999999999999</v>
      </c>
      <c r="M11">
        <v>0.45500000000000002</v>
      </c>
      <c r="N11">
        <v>1.33</v>
      </c>
    </row>
    <row r="12" spans="1:21" x14ac:dyDescent="0.2">
      <c r="A12" t="s">
        <v>15</v>
      </c>
      <c r="B12" t="s">
        <v>31</v>
      </c>
      <c r="C12">
        <v>0.4</v>
      </c>
      <c r="D12">
        <v>20</v>
      </c>
      <c r="E12">
        <f t="shared" si="4"/>
        <v>8</v>
      </c>
      <c r="F12">
        <v>9</v>
      </c>
      <c r="G12">
        <v>0.08</v>
      </c>
      <c r="H12" s="3">
        <f t="shared" si="5"/>
        <v>90</v>
      </c>
      <c r="I12">
        <v>4.1000000000000002E-2</v>
      </c>
      <c r="J12">
        <v>9.1999999999999998E-2</v>
      </c>
      <c r="K12">
        <v>0.19600000000000001</v>
      </c>
      <c r="L12">
        <v>0.26200000000000001</v>
      </c>
      <c r="M12">
        <v>0.435</v>
      </c>
      <c r="N12">
        <v>1.33</v>
      </c>
    </row>
    <row r="13" spans="1:21" x14ac:dyDescent="0.2">
      <c r="A13" t="s">
        <v>23</v>
      </c>
      <c r="B13" t="s">
        <v>31</v>
      </c>
      <c r="C13">
        <v>0.36599999999999999</v>
      </c>
      <c r="D13">
        <v>20</v>
      </c>
      <c r="E13">
        <f t="shared" si="4"/>
        <v>7.32</v>
      </c>
      <c r="F13">
        <v>9</v>
      </c>
      <c r="G13">
        <v>0.08</v>
      </c>
      <c r="H13" s="3">
        <f t="shared" si="5"/>
        <v>98.360655737704917</v>
      </c>
      <c r="I13">
        <v>6.9000000000000006E-2</v>
      </c>
      <c r="J13">
        <v>0.1</v>
      </c>
      <c r="K13">
        <v>0.21099999999999999</v>
      </c>
      <c r="L13">
        <v>0.28899999999999998</v>
      </c>
      <c r="M13">
        <v>0.40200000000000002</v>
      </c>
      <c r="N13">
        <v>1.04</v>
      </c>
    </row>
    <row r="14" spans="1:21" x14ac:dyDescent="0.2">
      <c r="A14" t="s">
        <v>28</v>
      </c>
      <c r="B14" t="s">
        <v>55</v>
      </c>
      <c r="C14">
        <v>0.49299999999999999</v>
      </c>
      <c r="D14">
        <v>20</v>
      </c>
      <c r="E14">
        <f t="shared" ref="E14:E16" si="6">C14*D14</f>
        <v>9.86</v>
      </c>
      <c r="F14">
        <v>9</v>
      </c>
      <c r="G14">
        <v>0.08</v>
      </c>
      <c r="H14" s="3">
        <f t="shared" ref="H14:H16" si="7">(G14*F14)/E14*1000</f>
        <v>73.022312373225148</v>
      </c>
      <c r="I14">
        <v>4.8000000000000001E-2</v>
      </c>
      <c r="J14">
        <v>9.8000000000000004E-2</v>
      </c>
      <c r="K14">
        <v>0.20499999999999999</v>
      </c>
      <c r="L14">
        <v>0.26900000000000002</v>
      </c>
      <c r="M14">
        <v>0.63700000000000001</v>
      </c>
      <c r="N14">
        <v>2.08</v>
      </c>
    </row>
    <row r="15" spans="1:21" x14ac:dyDescent="0.2">
      <c r="A15" t="s">
        <v>29</v>
      </c>
      <c r="B15" t="s">
        <v>55</v>
      </c>
      <c r="C15">
        <v>0.45200000000000001</v>
      </c>
      <c r="D15">
        <v>20</v>
      </c>
      <c r="E15">
        <f t="shared" si="6"/>
        <v>9.0400000000000009</v>
      </c>
      <c r="F15">
        <v>9</v>
      </c>
      <c r="G15">
        <v>0.08</v>
      </c>
      <c r="H15" s="3">
        <f t="shared" si="7"/>
        <v>79.646017699115035</v>
      </c>
      <c r="I15">
        <v>4.8000000000000001E-2</v>
      </c>
      <c r="J15">
        <v>0.1</v>
      </c>
      <c r="K15">
        <v>0.215</v>
      </c>
      <c r="L15">
        <v>0.28799999999999998</v>
      </c>
      <c r="M15">
        <v>0.61299999999999999</v>
      </c>
      <c r="N15">
        <v>1.66</v>
      </c>
    </row>
    <row r="16" spans="1:21" x14ac:dyDescent="0.2">
      <c r="A16" t="s">
        <v>30</v>
      </c>
      <c r="B16" t="s">
        <v>55</v>
      </c>
      <c r="C16">
        <v>0.44800000000000001</v>
      </c>
      <c r="D16">
        <v>20</v>
      </c>
      <c r="E16">
        <f t="shared" si="6"/>
        <v>8.9600000000000009</v>
      </c>
      <c r="F16">
        <v>9</v>
      </c>
      <c r="G16">
        <v>0.08</v>
      </c>
      <c r="H16" s="3">
        <f t="shared" si="7"/>
        <v>80.357142857142847</v>
      </c>
      <c r="I16">
        <v>0.04</v>
      </c>
      <c r="J16">
        <v>0.108</v>
      </c>
      <c r="K16">
        <v>0.218</v>
      </c>
      <c r="L16">
        <v>0.29399999999999998</v>
      </c>
      <c r="M16">
        <v>0.56799999999999995</v>
      </c>
      <c r="N16">
        <v>1.93</v>
      </c>
    </row>
    <row r="18" spans="2:14" x14ac:dyDescent="0.2">
      <c r="B18" t="s">
        <v>42</v>
      </c>
      <c r="C18" t="s">
        <v>43</v>
      </c>
      <c r="D18" s="5" t="s">
        <v>44</v>
      </c>
      <c r="E18" s="5" t="s">
        <v>45</v>
      </c>
      <c r="F18" s="5" t="s">
        <v>46</v>
      </c>
      <c r="H18" t="s">
        <v>34</v>
      </c>
      <c r="I18" t="s">
        <v>35</v>
      </c>
      <c r="J18" t="s">
        <v>36</v>
      </c>
      <c r="K18" t="s">
        <v>37</v>
      </c>
      <c r="L18" t="s">
        <v>38</v>
      </c>
      <c r="M18" t="s">
        <v>39</v>
      </c>
      <c r="N18" t="s">
        <v>40</v>
      </c>
    </row>
    <row r="19" spans="2:14" x14ac:dyDescent="0.2">
      <c r="B19" t="s">
        <v>16</v>
      </c>
      <c r="C19" s="3">
        <f>120/(3.3*LOG(J2/I2))</f>
        <v>179.92475141489993</v>
      </c>
      <c r="D19" s="3">
        <f>120/(3.3*LOG(K2/J2))</f>
        <v>115.10337373633966</v>
      </c>
      <c r="E19" s="3">
        <f>120/(3.3*LOG(L2/K2))</f>
        <v>276.32563992427799</v>
      </c>
      <c r="F19" s="3">
        <f>120/(3.3*LOG(M2/L2))</f>
        <v>84.000833254877676</v>
      </c>
      <c r="H19" t="s">
        <v>16</v>
      </c>
      <c r="I19" s="4">
        <f t="shared" ref="I19:N19" si="8">AVERAGE(I2:I4)</f>
        <v>5.7333333333333326E-2</v>
      </c>
      <c r="J19" s="4">
        <f t="shared" si="8"/>
        <v>9.4666666666666677E-2</v>
      </c>
      <c r="K19" s="4">
        <f t="shared" si="8"/>
        <v>0.19433333333333333</v>
      </c>
      <c r="L19" s="4">
        <f t="shared" si="8"/>
        <v>0.25833333333333336</v>
      </c>
      <c r="M19" s="4">
        <f t="shared" si="8"/>
        <v>0.6216666666666667</v>
      </c>
      <c r="N19" s="4">
        <f t="shared" si="8"/>
        <v>1.9566666666666663</v>
      </c>
    </row>
    <row r="20" spans="2:14" x14ac:dyDescent="0.2">
      <c r="B20" t="s">
        <v>16</v>
      </c>
      <c r="C20" s="3">
        <f t="shared" ref="C20:F20" si="9">120/(3.3*LOG(J3/I3))</f>
        <v>150.86638458030635</v>
      </c>
      <c r="D20" s="3">
        <f t="shared" si="9"/>
        <v>113.3937422534937</v>
      </c>
      <c r="E20" s="3">
        <f t="shared" si="9"/>
        <v>340.51727170168118</v>
      </c>
      <c r="F20" s="3">
        <f t="shared" si="9"/>
        <v>119.02406050500046</v>
      </c>
      <c r="H20" t="s">
        <v>17</v>
      </c>
      <c r="I20" s="4">
        <f t="shared" ref="I20:N20" si="10">AVERAGE(I5:I7)</f>
        <v>5.0999999999999997E-2</v>
      </c>
      <c r="J20" s="4">
        <f t="shared" si="10"/>
        <v>8.0666666666666664E-2</v>
      </c>
      <c r="K20" s="4">
        <f t="shared" si="10"/>
        <v>0.13400000000000001</v>
      </c>
      <c r="L20" s="4">
        <f t="shared" si="10"/>
        <v>0.15100000000000002</v>
      </c>
      <c r="M20" s="4">
        <f t="shared" si="10"/>
        <v>0.39299999999999996</v>
      </c>
      <c r="N20" s="4">
        <f t="shared" si="10"/>
        <v>0.8566666666666668</v>
      </c>
    </row>
    <row r="21" spans="2:14" x14ac:dyDescent="0.2">
      <c r="B21" t="s">
        <v>16</v>
      </c>
      <c r="C21" s="3">
        <f t="shared" ref="C21:F21" si="11">120/(3.3*LOG(J4/I4))</f>
        <v>176.47583267419719</v>
      </c>
      <c r="D21" s="3">
        <f t="shared" si="11"/>
        <v>121.77613895194283</v>
      </c>
      <c r="E21" s="3">
        <f t="shared" si="11"/>
        <v>266.76562119863775</v>
      </c>
      <c r="F21" s="3">
        <f t="shared" si="11"/>
        <v>88.953545206143062</v>
      </c>
      <c r="H21" t="s">
        <v>18</v>
      </c>
      <c r="I21" s="4">
        <f t="shared" ref="I21:N21" si="12">AVERAGE(I8:I10)</f>
        <v>5.6333333333333339E-2</v>
      </c>
      <c r="J21" s="4">
        <f t="shared" si="12"/>
        <v>8.9666666666666672E-2</v>
      </c>
      <c r="K21" s="4">
        <f t="shared" si="12"/>
        <v>0.17133333333333334</v>
      </c>
      <c r="L21" s="4">
        <f t="shared" si="12"/>
        <v>0.21833333333333335</v>
      </c>
      <c r="M21" s="4">
        <f t="shared" si="12"/>
        <v>0.51333333333333331</v>
      </c>
      <c r="N21" s="4">
        <f t="shared" si="12"/>
        <v>1.5733333333333333</v>
      </c>
    </row>
    <row r="22" spans="2:14" x14ac:dyDescent="0.2">
      <c r="B22" t="s">
        <v>47</v>
      </c>
      <c r="C22" s="3">
        <f t="shared" ref="C22:F22" si="13">120/(3.3*LOG(J5/I5))</f>
        <v>173.77282804255458</v>
      </c>
      <c r="D22" s="3">
        <f t="shared" si="13"/>
        <v>162.05122332252645</v>
      </c>
      <c r="E22" s="3">
        <f t="shared" si="13"/>
        <v>637.52791088479046</v>
      </c>
      <c r="F22" s="3">
        <f t="shared" si="13"/>
        <v>75.686745882433584</v>
      </c>
      <c r="H22" t="s">
        <v>19</v>
      </c>
      <c r="I22" s="4">
        <f t="shared" ref="I22:N22" si="14">AVERAGE(I11:I13)</f>
        <v>6.1666666666666668E-2</v>
      </c>
      <c r="J22" s="4">
        <f t="shared" si="14"/>
        <v>9.9000000000000019E-2</v>
      </c>
      <c r="K22" s="4">
        <f t="shared" si="14"/>
        <v>0.21333333333333335</v>
      </c>
      <c r="L22" s="4">
        <f t="shared" si="14"/>
        <v>0.28266666666666662</v>
      </c>
      <c r="M22" s="4">
        <f t="shared" si="14"/>
        <v>0.4306666666666667</v>
      </c>
      <c r="N22" s="4">
        <f t="shared" si="14"/>
        <v>1.2333333333333334</v>
      </c>
    </row>
    <row r="23" spans="2:14" x14ac:dyDescent="0.2">
      <c r="B23" t="s">
        <v>47</v>
      </c>
      <c r="C23" s="3">
        <f t="shared" ref="C23:F23" si="15">120/(3.3*LOG(J6/I6))</f>
        <v>175.77878007619728</v>
      </c>
      <c r="D23" s="3">
        <f t="shared" si="15"/>
        <v>180.68587582935893</v>
      </c>
      <c r="E23" s="3">
        <f t="shared" si="15"/>
        <v>944.33841305484282</v>
      </c>
      <c r="F23" s="3">
        <f t="shared" si="15"/>
        <v>91.50081021998966</v>
      </c>
      <c r="H23" t="s">
        <v>31</v>
      </c>
      <c r="I23" s="4">
        <f t="shared" ref="I23:N23" si="16">AVERAGE(I14:I16)</f>
        <v>4.5333333333333337E-2</v>
      </c>
      <c r="J23" s="4">
        <f t="shared" si="16"/>
        <v>0.10199999999999999</v>
      </c>
      <c r="K23" s="4">
        <f t="shared" si="16"/>
        <v>0.21266666666666667</v>
      </c>
      <c r="L23" s="4">
        <f t="shared" si="16"/>
        <v>0.28366666666666668</v>
      </c>
      <c r="M23" s="4">
        <f t="shared" si="16"/>
        <v>0.60599999999999998</v>
      </c>
      <c r="N23" s="4">
        <f t="shared" si="16"/>
        <v>1.89</v>
      </c>
    </row>
    <row r="24" spans="2:14" x14ac:dyDescent="0.2">
      <c r="B24" t="s">
        <v>47</v>
      </c>
      <c r="C24" s="3">
        <f t="shared" ref="C24:F24" si="17">120/(3.3*LOG(J7/I7))</f>
        <v>200.21410654173724</v>
      </c>
      <c r="D24" s="3">
        <f t="shared" si="17"/>
        <v>152.08962198542648</v>
      </c>
      <c r="E24" s="3">
        <f t="shared" si="17"/>
        <v>587.11139215157027</v>
      </c>
      <c r="F24" s="3">
        <f t="shared" si="17"/>
        <v>97.173238562716236</v>
      </c>
    </row>
    <row r="25" spans="2:14" x14ac:dyDescent="0.2">
      <c r="B25" t="s">
        <v>48</v>
      </c>
      <c r="C25" s="3">
        <f t="shared" ref="C25:F25" si="18">120/(3.3*LOG(J8/I8))</f>
        <v>144.19632973703338</v>
      </c>
      <c r="D25" s="3">
        <f t="shared" si="18"/>
        <v>135.2585844013617</v>
      </c>
      <c r="E25" s="3">
        <f t="shared" si="18"/>
        <v>317.94333011745272</v>
      </c>
      <c r="F25" s="3">
        <f t="shared" si="18"/>
        <v>79.109885474415151</v>
      </c>
      <c r="H25" t="s">
        <v>41</v>
      </c>
      <c r="I25" t="s">
        <v>35</v>
      </c>
      <c r="J25" t="s">
        <v>36</v>
      </c>
      <c r="K25" t="s">
        <v>37</v>
      </c>
      <c r="L25" t="s">
        <v>38</v>
      </c>
      <c r="M25" t="s">
        <v>39</v>
      </c>
      <c r="N25" t="s">
        <v>40</v>
      </c>
    </row>
    <row r="26" spans="2:14" x14ac:dyDescent="0.2">
      <c r="B26" t="s">
        <v>48</v>
      </c>
      <c r="C26" s="3">
        <f t="shared" ref="C26:F26" si="19">120/(3.3*LOG(J9/I9))</f>
        <v>167.37921552557981</v>
      </c>
      <c r="D26" s="3">
        <f t="shared" si="19"/>
        <v>121.73405478029638</v>
      </c>
      <c r="E26" s="3">
        <f t="shared" si="19"/>
        <v>431.95296127251589</v>
      </c>
      <c r="F26" s="3">
        <f t="shared" si="19"/>
        <v>105.76608801746487</v>
      </c>
      <c r="H26" t="s">
        <v>16</v>
      </c>
      <c r="I26" s="4">
        <f>STDEV(I2:I4)</f>
        <v>4.1633319989322652E-3</v>
      </c>
      <c r="J26" s="4">
        <f t="shared" ref="J26:N26" si="20">STDEV(J2:J4)</f>
        <v>1.1718930554164397E-2</v>
      </c>
      <c r="K26" s="4">
        <f>STDEV(K2:K4)</f>
        <v>2.7428695436227748E-2</v>
      </c>
      <c r="L26" s="4">
        <f t="shared" si="20"/>
        <v>2.6633312473917564E-2</v>
      </c>
      <c r="M26" s="4">
        <f t="shared" si="20"/>
        <v>3.4933269720043889E-2</v>
      </c>
      <c r="N26" s="4">
        <f t="shared" si="20"/>
        <v>0.10598742063723085</v>
      </c>
    </row>
    <row r="27" spans="2:14" x14ac:dyDescent="0.2">
      <c r="B27" t="s">
        <v>48</v>
      </c>
      <c r="C27" s="3">
        <f t="shared" ref="C27:F27" si="21">120/(3.3*LOG(J10/I10))</f>
        <v>248.84777376810922</v>
      </c>
      <c r="D27" s="3">
        <f t="shared" si="21"/>
        <v>132.73593760193651</v>
      </c>
      <c r="E27" s="3">
        <f t="shared" si="21"/>
        <v>305.0988536319133</v>
      </c>
      <c r="F27" s="3">
        <f t="shared" si="21"/>
        <v>119.27457150020332</v>
      </c>
      <c r="H27" t="s">
        <v>17</v>
      </c>
      <c r="I27" s="4">
        <f>STDEV(I5:I7)</f>
        <v>8.544003745317514E-3</v>
      </c>
      <c r="J27" s="4">
        <f t="shared" ref="J27:N27" si="22">STDEV(J5:J7)</f>
        <v>1.3576941236277593E-2</v>
      </c>
      <c r="K27" s="4">
        <f t="shared" si="22"/>
        <v>1.8681541692269366E-2</v>
      </c>
      <c r="L27" s="4">
        <f t="shared" si="22"/>
        <v>1.8520259177452134E-2</v>
      </c>
      <c r="M27" s="4">
        <f t="shared" si="22"/>
        <v>1.8999999999999989E-2</v>
      </c>
      <c r="N27" s="4">
        <f t="shared" si="22"/>
        <v>6.1101009266077859E-2</v>
      </c>
    </row>
    <row r="28" spans="2:14" x14ac:dyDescent="0.2">
      <c r="B28" t="s">
        <v>49</v>
      </c>
      <c r="C28" s="3">
        <f t="shared" ref="C28:E28" si="23">120/(3.3*LOG(J11/I11))</f>
        <v>248.84777376810922</v>
      </c>
      <c r="D28" s="3">
        <f t="shared" si="23"/>
        <v>105.04662800288676</v>
      </c>
      <c r="E28" s="3">
        <f t="shared" si="23"/>
        <v>345.00430835767185</v>
      </c>
      <c r="F28" s="3">
        <f>120/(3.3*LOG(M11/L11))</f>
        <v>196.28969096796908</v>
      </c>
      <c r="H28" t="s">
        <v>18</v>
      </c>
      <c r="I28" s="4">
        <f>STDEV(I8:I10)</f>
        <v>9.0184995056457936E-3</v>
      </c>
      <c r="J28" s="4">
        <f t="shared" ref="J28:N28" si="24">STDEV(J8:J10)</f>
        <v>5.1316014394468812E-3</v>
      </c>
      <c r="K28" s="4">
        <f t="shared" si="24"/>
        <v>1.550268793897798E-2</v>
      </c>
      <c r="L28" s="4">
        <f>STDEV(L8:L10)</f>
        <v>1.3316656236958782E-2</v>
      </c>
      <c r="M28" s="4">
        <f t="shared" si="24"/>
        <v>6.6365151497856156E-2</v>
      </c>
      <c r="N28" s="4">
        <f t="shared" si="24"/>
        <v>6.6583281184793869E-2</v>
      </c>
    </row>
    <row r="29" spans="2:14" x14ac:dyDescent="0.2">
      <c r="B29" t="s">
        <v>49</v>
      </c>
      <c r="C29" s="3">
        <f t="shared" ref="C29:F33" si="25">120/(3.3*LOG(J12/I12))</f>
        <v>103.59893165539442</v>
      </c>
      <c r="D29" s="3">
        <f t="shared" si="25"/>
        <v>110.70670308825154</v>
      </c>
      <c r="E29" s="3">
        <f t="shared" si="25"/>
        <v>288.49675040618769</v>
      </c>
      <c r="F29" s="3">
        <f t="shared" si="25"/>
        <v>165.14815538980591</v>
      </c>
      <c r="H29" t="s">
        <v>19</v>
      </c>
      <c r="I29" s="4">
        <f t="shared" ref="I29:N29" si="26">STDEV(I11:I13)</f>
        <v>1.8147543451754958E-2</v>
      </c>
      <c r="J29" s="4">
        <f t="shared" si="26"/>
        <v>6.5574385243019999E-3</v>
      </c>
      <c r="K29" s="4">
        <f t="shared" si="26"/>
        <v>1.8610033136277147E-2</v>
      </c>
      <c r="L29" s="4">
        <f t="shared" si="26"/>
        <v>1.8339392937971877E-2</v>
      </c>
      <c r="M29" s="4">
        <f t="shared" si="26"/>
        <v>2.676440422152776E-2</v>
      </c>
      <c r="N29" s="4">
        <f t="shared" si="26"/>
        <v>0.1674315780649922</v>
      </c>
    </row>
    <row r="30" spans="2:14" x14ac:dyDescent="0.2">
      <c r="B30" t="s">
        <v>49</v>
      </c>
      <c r="C30" s="3">
        <f t="shared" ref="C30:C33" si="27">120/(3.3*LOG(J13/I13))</f>
        <v>225.64958851301378</v>
      </c>
      <c r="D30" s="3">
        <f t="shared" si="25"/>
        <v>112.13568840859553</v>
      </c>
      <c r="E30" s="3">
        <f t="shared" si="25"/>
        <v>266.17526063517619</v>
      </c>
      <c r="F30" s="3">
        <f t="shared" si="25"/>
        <v>253.70885661963948</v>
      </c>
      <c r="H30" t="s">
        <v>31</v>
      </c>
      <c r="I30" s="4">
        <f t="shared" ref="I30:N30" si="28">STDEV(I14:I16)</f>
        <v>4.6188021535170064E-3</v>
      </c>
      <c r="J30" s="4">
        <f t="shared" si="28"/>
        <v>5.291502622129178E-3</v>
      </c>
      <c r="K30" s="4">
        <f t="shared" si="28"/>
        <v>6.8068592855540519E-3</v>
      </c>
      <c r="L30" s="4">
        <f t="shared" si="28"/>
        <v>1.3051181300301242E-2</v>
      </c>
      <c r="M30" s="4">
        <f t="shared" si="28"/>
        <v>3.5028559776274018E-2</v>
      </c>
      <c r="N30" s="4">
        <f t="shared" si="28"/>
        <v>0.21283796653792769</v>
      </c>
    </row>
    <row r="31" spans="2:14" x14ac:dyDescent="0.2">
      <c r="B31" t="s">
        <v>31</v>
      </c>
      <c r="C31" s="3">
        <f>120/(3.3*LOG(J14/I14))</f>
        <v>117.30779015217716</v>
      </c>
      <c r="D31" s="3">
        <f>120/(3.3*LOG(K14/J14))</f>
        <v>113.44924847131382</v>
      </c>
      <c r="E31" s="3">
        <f>120/(3.3*LOG(L14/K14))</f>
        <v>308.17053896354429</v>
      </c>
      <c r="F31" s="3">
        <f t="shared" si="25"/>
        <v>97.128430121176251</v>
      </c>
    </row>
    <row r="32" spans="2:14" x14ac:dyDescent="0.2">
      <c r="B32" t="s">
        <v>31</v>
      </c>
      <c r="C32" s="3">
        <f t="shared" si="27"/>
        <v>114.07886034017179</v>
      </c>
      <c r="D32" s="3">
        <f t="shared" si="25"/>
        <v>109.38456510978855</v>
      </c>
      <c r="E32" s="3">
        <f t="shared" si="25"/>
        <v>286.43152943856927</v>
      </c>
      <c r="F32" s="3">
        <f t="shared" si="25"/>
        <v>110.84177009422385</v>
      </c>
    </row>
    <row r="33" spans="2:6" x14ac:dyDescent="0.2">
      <c r="B33" t="s">
        <v>31</v>
      </c>
      <c r="C33" s="3">
        <f t="shared" si="27"/>
        <v>84.299237407048082</v>
      </c>
      <c r="D33" s="3">
        <f t="shared" si="25"/>
        <v>119.21224124346428</v>
      </c>
      <c r="E33" s="3">
        <f>120/(3.3*LOG(L16/K16))</f>
        <v>279.95536295999921</v>
      </c>
      <c r="F33" s="3">
        <f t="shared" si="25"/>
        <v>127.14513477194799</v>
      </c>
    </row>
    <row r="35" spans="2:6" x14ac:dyDescent="0.2">
      <c r="B35" t="s">
        <v>50</v>
      </c>
      <c r="C35" t="s">
        <v>43</v>
      </c>
      <c r="D35" t="s">
        <v>51</v>
      </c>
    </row>
    <row r="36" spans="2:6" x14ac:dyDescent="0.2">
      <c r="B36" t="s">
        <v>16</v>
      </c>
      <c r="C36" s="3">
        <f>AVERAGE(C19:C21)</f>
        <v>169.08898955646782</v>
      </c>
      <c r="D36">
        <f>STDEV(C19:C21)</f>
        <v>15.875177454375477</v>
      </c>
    </row>
    <row r="37" spans="2:6" x14ac:dyDescent="0.2">
      <c r="B37" t="s">
        <v>47</v>
      </c>
      <c r="C37" s="3">
        <f>AVERAGE(C22:C24)</f>
        <v>183.25523822016302</v>
      </c>
      <c r="D37">
        <f>STDEV(C22:C24)</f>
        <v>14.721018033807603</v>
      </c>
    </row>
    <row r="38" spans="2:6" x14ac:dyDescent="0.2">
      <c r="B38" t="s">
        <v>48</v>
      </c>
      <c r="C38" s="3">
        <f>AVERAGE(C25:C27)</f>
        <v>186.80777301024082</v>
      </c>
      <c r="D38">
        <f>STDEV(C25:C27)</f>
        <v>54.964377726836943</v>
      </c>
    </row>
    <row r="39" spans="2:6" x14ac:dyDescent="0.2">
      <c r="B39" t="s">
        <v>49</v>
      </c>
      <c r="C39" s="3">
        <f>AVERAGE(C28:C30)</f>
        <v>192.6987646455058</v>
      </c>
      <c r="D39">
        <f>STDEV(C28:C30)</f>
        <v>78.02963622196215</v>
      </c>
    </row>
    <row r="40" spans="2:6" x14ac:dyDescent="0.2">
      <c r="B40" t="s">
        <v>31</v>
      </c>
      <c r="C40" s="3">
        <f>AVERAGE(C31:C33)</f>
        <v>105.22862929979901</v>
      </c>
      <c r="D40">
        <f>STDEV(C31:C33)</f>
        <v>18.197144849755208</v>
      </c>
    </row>
    <row r="42" spans="2:6" x14ac:dyDescent="0.2">
      <c r="B42" t="s">
        <v>50</v>
      </c>
      <c r="C42" s="5" t="s">
        <v>52</v>
      </c>
      <c r="D42" t="s">
        <v>51</v>
      </c>
    </row>
    <row r="43" spans="2:6" x14ac:dyDescent="0.2">
      <c r="B43" t="s">
        <v>16</v>
      </c>
      <c r="C43" s="3">
        <f>AVERAGE(D19:D21)</f>
        <v>116.75775164725873</v>
      </c>
      <c r="D43" s="3">
        <f>STDEV(D19:D21)</f>
        <v>4.4293191696518566</v>
      </c>
    </row>
    <row r="44" spans="2:6" x14ac:dyDescent="0.2">
      <c r="B44" t="s">
        <v>47</v>
      </c>
      <c r="C44" s="3">
        <f>AVERAGE(D22:D24)</f>
        <v>164.94224037910396</v>
      </c>
      <c r="D44" s="3">
        <f>STDEV(D22:D24)</f>
        <v>14.515678357993538</v>
      </c>
    </row>
    <row r="45" spans="2:6" x14ac:dyDescent="0.2">
      <c r="B45" t="s">
        <v>48</v>
      </c>
      <c r="C45" s="3">
        <f>AVERAGE(D25:D27)</f>
        <v>129.90952559453152</v>
      </c>
      <c r="D45" s="3">
        <f>STDEV(D25:D27)</f>
        <v>7.1916395206149382</v>
      </c>
    </row>
    <row r="46" spans="2:6" x14ac:dyDescent="0.2">
      <c r="B46" t="s">
        <v>49</v>
      </c>
      <c r="C46" s="3">
        <f>AVERAGE(D28:D30)</f>
        <v>109.2963398332446</v>
      </c>
      <c r="D46" s="3">
        <f>STDEV(D28:D30)</f>
        <v>3.7490715840394726</v>
      </c>
    </row>
    <row r="47" spans="2:6" x14ac:dyDescent="0.2">
      <c r="B47" t="s">
        <v>31</v>
      </c>
      <c r="C47" s="3">
        <f>AVERAGE(D31:D33)</f>
        <v>114.01535160818889</v>
      </c>
      <c r="D47" s="3">
        <f>STDEV(D31:D33)</f>
        <v>4.9382344130559144</v>
      </c>
    </row>
    <row r="49" spans="2:4" x14ac:dyDescent="0.2">
      <c r="B49" t="s">
        <v>50</v>
      </c>
      <c r="C49" s="5" t="s">
        <v>53</v>
      </c>
      <c r="D49" t="s">
        <v>51</v>
      </c>
    </row>
    <row r="50" spans="2:4" x14ac:dyDescent="0.2">
      <c r="B50" t="s">
        <v>16</v>
      </c>
      <c r="C50" s="3">
        <f>AVERAGE(E19:E21)</f>
        <v>294.53617760819901</v>
      </c>
      <c r="D50" s="3">
        <f>STDEV(E19:E21)</f>
        <v>40.106660918529272</v>
      </c>
    </row>
    <row r="51" spans="2:4" x14ac:dyDescent="0.2">
      <c r="B51" t="s">
        <v>47</v>
      </c>
      <c r="C51" s="3">
        <f>AVERAGE(E22:E24)</f>
        <v>722.99257203040122</v>
      </c>
      <c r="D51" s="3">
        <f>STDEV(E22:E24)</f>
        <v>193.34151738415451</v>
      </c>
    </row>
    <row r="52" spans="2:4" x14ac:dyDescent="0.2">
      <c r="B52" t="s">
        <v>48</v>
      </c>
      <c r="C52" s="3">
        <f>AVERAGE(E25:E27)</f>
        <v>351.66504834062727</v>
      </c>
      <c r="D52" s="3">
        <f>STDEV(E25:E27)</f>
        <v>69.827336096014875</v>
      </c>
    </row>
    <row r="53" spans="2:4" x14ac:dyDescent="0.2">
      <c r="B53" t="s">
        <v>49</v>
      </c>
      <c r="C53" s="3">
        <f>AVERAGE(E28:E30)</f>
        <v>299.89210646634524</v>
      </c>
      <c r="D53" s="3">
        <f>STDEV(E28:E30)</f>
        <v>40.631210860768427</v>
      </c>
    </row>
    <row r="54" spans="2:4" x14ac:dyDescent="0.2">
      <c r="B54" t="s">
        <v>31</v>
      </c>
      <c r="C54" s="3">
        <f>AVERAGE(E31:E33)</f>
        <v>291.51914378737092</v>
      </c>
      <c r="D54" s="3">
        <f>STDEV(E31:E33)</f>
        <v>14.779611092628787</v>
      </c>
    </row>
    <row r="56" spans="2:4" x14ac:dyDescent="0.2">
      <c r="B56" t="s">
        <v>50</v>
      </c>
      <c r="C56" s="5" t="s">
        <v>54</v>
      </c>
      <c r="D56" t="s">
        <v>51</v>
      </c>
    </row>
    <row r="57" spans="2:4" x14ac:dyDescent="0.2">
      <c r="B57" t="s">
        <v>16</v>
      </c>
      <c r="C57" s="3">
        <f>AVERAGE(F19:F21)</f>
        <v>97.326146322007062</v>
      </c>
      <c r="D57" s="3">
        <f>STDEV(F19:F21)</f>
        <v>18.953415228856816</v>
      </c>
    </row>
    <row r="58" spans="2:4" x14ac:dyDescent="0.2">
      <c r="B58" t="s">
        <v>47</v>
      </c>
      <c r="C58" s="3">
        <f>AVERAGE(F22:F24)</f>
        <v>88.120264888379822</v>
      </c>
      <c r="D58" s="3">
        <f>STDEV(F22:F24)</f>
        <v>11.135008171495173</v>
      </c>
    </row>
    <row r="59" spans="2:4" x14ac:dyDescent="0.2">
      <c r="B59" t="s">
        <v>48</v>
      </c>
      <c r="C59" s="3">
        <f>AVERAGE(F25:F27)</f>
        <v>101.3835149973611</v>
      </c>
      <c r="D59" s="3">
        <f>STDEV(F25:F27)</f>
        <v>20.437849950396995</v>
      </c>
    </row>
    <row r="60" spans="2:4" x14ac:dyDescent="0.2">
      <c r="B60" t="s">
        <v>49</v>
      </c>
      <c r="C60" s="3">
        <f>AVERAGE(F28:F30)</f>
        <v>205.04890099247152</v>
      </c>
      <c r="D60" s="3">
        <f>STDEV(F28:F30)</f>
        <v>44.925407853128746</v>
      </c>
    </row>
    <row r="61" spans="2:4" x14ac:dyDescent="0.2">
      <c r="B61" t="s">
        <v>31</v>
      </c>
      <c r="C61" s="3">
        <f>AVERAGE(F31:F33)</f>
        <v>111.70511166244937</v>
      </c>
      <c r="D61" s="3">
        <f>STDEV(F31:F33)</f>
        <v>15.026964381420617</v>
      </c>
    </row>
  </sheetData>
  <phoneticPr fontId="2" type="noConversion"/>
  <pageMargins left="0.7" right="0.7" top="0.75" bottom="0.75" header="0.3" footer="0.3"/>
  <ignoredErrors>
    <ignoredError sqref="I19:N20 I21:N23 I26:N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2024-01-22T16:50:21Z</dcterms:created>
  <dcterms:modified xsi:type="dcterms:W3CDTF">2024-02-14T22:53:24Z</dcterms:modified>
</cp:coreProperties>
</file>