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athrynramsey/Google Drive/DoveLab_KMR/PmrA/"/>
    </mc:Choice>
  </mc:AlternateContent>
  <bookViews>
    <workbookView xWindow="0" yWindow="460" windowWidth="25600" windowHeight="15940" tabRatio="500" activeTab="2"/>
  </bookViews>
  <sheets>
    <sheet name="DpigR -KCl only" sheetId="5" r:id="rId1"/>
    <sheet name="DpigR only" sheetId="4" r:id="rId2"/>
    <sheet name="Sheet1 (2)" sheetId="2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5" l="1"/>
  <c r="K6" i="5"/>
  <c r="J6" i="5"/>
  <c r="E5" i="5"/>
  <c r="K5" i="5"/>
  <c r="J5" i="5"/>
  <c r="A5" i="5"/>
  <c r="D4" i="5"/>
  <c r="E4" i="5"/>
  <c r="F4" i="5"/>
  <c r="G4" i="5"/>
  <c r="F8" i="4"/>
  <c r="L8" i="4"/>
  <c r="J8" i="4"/>
  <c r="F7" i="4"/>
  <c r="L7" i="4"/>
  <c r="J7" i="4"/>
  <c r="A7" i="4"/>
  <c r="E6" i="4"/>
  <c r="K6" i="4"/>
  <c r="J6" i="4"/>
  <c r="E5" i="4"/>
  <c r="K5" i="4"/>
  <c r="J5" i="4"/>
  <c r="A5" i="4"/>
  <c r="D4" i="4"/>
  <c r="E4" i="4"/>
  <c r="F4" i="4"/>
  <c r="G4" i="4"/>
  <c r="F11" i="2"/>
  <c r="L11" i="2"/>
  <c r="F12" i="2"/>
  <c r="L12" i="2"/>
  <c r="F13" i="2"/>
  <c r="L13" i="2"/>
  <c r="F14" i="2"/>
  <c r="L14" i="2"/>
  <c r="F10" i="2"/>
  <c r="L10" i="2"/>
  <c r="J12" i="2"/>
  <c r="J13" i="2"/>
  <c r="J14" i="2"/>
  <c r="J11" i="2"/>
  <c r="E9" i="2"/>
  <c r="K9" i="2"/>
  <c r="E8" i="2"/>
  <c r="K8" i="2"/>
  <c r="E7" i="2"/>
  <c r="K7" i="2"/>
  <c r="E6" i="2"/>
  <c r="K6" i="2"/>
  <c r="E5" i="2"/>
  <c r="K5" i="2"/>
  <c r="J5" i="2"/>
  <c r="D4" i="2"/>
  <c r="E4" i="2"/>
  <c r="F4" i="2"/>
  <c r="G4" i="2"/>
  <c r="J6" i="2"/>
  <c r="J7" i="2"/>
  <c r="J8" i="2"/>
  <c r="J9" i="2"/>
  <c r="J10" i="2"/>
  <c r="A10" i="2"/>
  <c r="A5" i="2"/>
</calcChain>
</file>

<file path=xl/sharedStrings.xml><?xml version="1.0" encoding="utf-8"?>
<sst xmlns="http://schemas.openxmlformats.org/spreadsheetml/2006/main" count="66" uniqueCount="12">
  <si>
    <t>LVS</t>
  </si>
  <si>
    <r>
      <t>∆</t>
    </r>
    <r>
      <rPr>
        <i/>
        <sz val="12"/>
        <color theme="1"/>
        <rFont val="Calibri"/>
        <scheme val="minor"/>
      </rPr>
      <t>pigR</t>
    </r>
  </si>
  <si>
    <r>
      <t>∆</t>
    </r>
    <r>
      <rPr>
        <i/>
        <sz val="12"/>
        <color theme="1"/>
        <rFont val="Calibri"/>
        <scheme val="minor"/>
      </rPr>
      <t>pmrA</t>
    </r>
  </si>
  <si>
    <t>∆FTL_0702</t>
  </si>
  <si>
    <r>
      <t>∆</t>
    </r>
    <r>
      <rPr>
        <i/>
        <sz val="12"/>
        <color theme="1"/>
        <rFont val="Calibri"/>
        <scheme val="minor"/>
      </rPr>
      <t xml:space="preserve">pmrA </t>
    </r>
    <r>
      <rPr>
        <sz val="12"/>
        <color theme="1"/>
        <rFont val="Calibri"/>
        <family val="2"/>
        <scheme val="minor"/>
      </rPr>
      <t>∆FTL_0702</t>
    </r>
  </si>
  <si>
    <t>Time</t>
  </si>
  <si>
    <t>Minutes since last measurement</t>
  </si>
  <si>
    <t>Total minutes</t>
  </si>
  <si>
    <t>Date</t>
  </si>
  <si>
    <t>Growth rates</t>
  </si>
  <si>
    <t>-</t>
  </si>
  <si>
    <t>∆pmrA ∆FTL_0702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</si>
</sst>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14" fontId="0" fillId="0" borderId="1" xfId="0" applyNumberFormat="1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65" fontId="0" fillId="0" borderId="1" xfId="0" applyNumberFormat="1" applyBorder="1"/>
    <xf numFmtId="14" fontId="0" fillId="0" borderId="0" xfId="0" applyNumberFormat="1" applyBorder="1"/>
    <xf numFmtId="18" fontId="0" fillId="0" borderId="0" xfId="0" applyNumberFormat="1" applyBorder="1"/>
    <xf numFmtId="0" fontId="0" fillId="0" borderId="0" xfId="0" applyBorder="1"/>
    <xf numFmtId="164" fontId="0" fillId="0" borderId="0" xfId="0" applyNumberFormat="1" applyBorder="1"/>
    <xf numFmtId="165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'DpigR -KCl only'!$B$5</c:f>
              <c:strCache>
                <c:ptCount val="1"/>
                <c:pt idx="0">
                  <c:v>LVS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diamond"/>
            <c:size val="9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('DpigR -KCl only'!$C$4:$E$4,'DpigR -KCl only'!$G$4)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475.0</c:v>
                </c:pt>
                <c:pt idx="3">
                  <c:v>1515.0</c:v>
                </c:pt>
              </c:numCache>
            </c:numRef>
          </c:xVal>
          <c:yVal>
            <c:numRef>
              <c:f>('DpigR -KCl only'!$C$5:$E$5,'DpigR -KCl only'!$G$5)</c:f>
              <c:numCache>
                <c:formatCode>0.000</c:formatCode>
                <c:ptCount val="4"/>
                <c:pt idx="0">
                  <c:v>0.096</c:v>
                </c:pt>
                <c:pt idx="1">
                  <c:v>0.234</c:v>
                </c:pt>
                <c:pt idx="2">
                  <c:v>0.638</c:v>
                </c:pt>
                <c:pt idx="3">
                  <c:v>2.69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'DpigR -KCl only'!$B$6</c:f>
              <c:strCache>
                <c:ptCount val="1"/>
                <c:pt idx="0">
                  <c:v>∆pigR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('DpigR -KCl only'!$C$4:$E$4,'DpigR -KCl only'!$G$4)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475.0</c:v>
                </c:pt>
                <c:pt idx="3">
                  <c:v>1515.0</c:v>
                </c:pt>
              </c:numCache>
            </c:numRef>
          </c:xVal>
          <c:yVal>
            <c:numRef>
              <c:f>('DpigR -KCl only'!$C$6:$E$6,'DpigR -KCl only'!$G$6)</c:f>
              <c:numCache>
                <c:formatCode>0.000</c:formatCode>
                <c:ptCount val="4"/>
                <c:pt idx="0">
                  <c:v>0.097</c:v>
                </c:pt>
                <c:pt idx="1">
                  <c:v>0.164</c:v>
                </c:pt>
                <c:pt idx="2">
                  <c:v>0.316</c:v>
                </c:pt>
                <c:pt idx="3">
                  <c:v>1.0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'DpigR only'!#REF!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('DpigR -KCl only'!$C$4:$E$4,'DpigR -KCl only'!$G$4)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475.0</c:v>
                </c:pt>
                <c:pt idx="3">
                  <c:v>1515.0</c:v>
                </c:pt>
              </c:numCache>
            </c:numRef>
          </c:xVal>
          <c:yVal>
            <c:numRef>
              <c:f>('DpigR only'!#REF!,'DpigR only'!#REF!)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'DpigR only'!#REF!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/>
          </c:spPr>
          <c:xVal>
            <c:numRef>
              <c:f>('DpigR -KCl only'!$C$4:$E$4,'DpigR -KCl only'!$G$4)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475.0</c:v>
                </c:pt>
                <c:pt idx="3">
                  <c:v>1515.0</c:v>
                </c:pt>
              </c:numCache>
            </c:numRef>
          </c:xVal>
          <c:yVal>
            <c:numRef>
              <c:f>('DpigR only'!#REF!,'DpigR only'!#REF!)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'DpigR only'!#REF!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/>
          </c:spPr>
          <c:xVal>
            <c:numRef>
              <c:f>('DpigR -KCl only'!$C$4:$E$4,'DpigR -KCl only'!$G$4)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475.0</c:v>
                </c:pt>
                <c:pt idx="3">
                  <c:v>1515.0</c:v>
                </c:pt>
              </c:numCache>
            </c:numRef>
          </c:xVal>
          <c:yVal>
            <c:numRef>
              <c:f>('DpigR only'!#REF!,'DpigR only'!#REF!)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'DpigR -KCl only'!#REF!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('DpigR -KCl only'!$C$4:$D$4,'DpigR -KCl only'!$F$4:$G$4)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495.0</c:v>
                </c:pt>
                <c:pt idx="3">
                  <c:v>1515.0</c:v>
                </c:pt>
              </c:numCache>
            </c:numRef>
          </c:xVal>
          <c:yVal>
            <c:numRef>
              <c:f>('DpigR -KCl only'!#REF!,'DpigR -KCl only'!#REF!)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'DpigR -KCl only'!#REF!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('DpigR -KCl only'!$C$4:$D$4,'DpigR -KCl only'!$F$4:$G$4)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495.0</c:v>
                </c:pt>
                <c:pt idx="3">
                  <c:v>1515.0</c:v>
                </c:pt>
              </c:numCache>
            </c:numRef>
          </c:xVal>
          <c:yVal>
            <c:numRef>
              <c:f>('DpigR -KCl only'!#REF!,'DpigR -KCl only'!#REF!)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'DpigR only'!#REF!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('DpigR -KCl only'!$C$4:$D$4,'DpigR -KCl only'!$F$4:$G$4)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495.0</c:v>
                </c:pt>
                <c:pt idx="3">
                  <c:v>1515.0</c:v>
                </c:pt>
              </c:numCache>
            </c:numRef>
          </c:xVal>
          <c:yVal>
            <c:numRef>
              <c:f>('DpigR only'!#REF!,'DpigR only'!#REF!)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'DpigR only'!#REF!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('DpigR -KCl only'!$C$4:$D$4,'DpigR -KCl only'!$F$4:$G$4)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495.0</c:v>
                </c:pt>
                <c:pt idx="3">
                  <c:v>1515.0</c:v>
                </c:pt>
              </c:numCache>
            </c:numRef>
          </c:xVal>
          <c:yVal>
            <c:numRef>
              <c:f>('DpigR only'!#REF!,'DpigR only'!#REF!)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'DpigR only'!#REF!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('DpigR -KCl only'!$C$4:$D$4,'DpigR -KCl only'!$F$4:$G$4)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495.0</c:v>
                </c:pt>
                <c:pt idx="3">
                  <c:v>1515.0</c:v>
                </c:pt>
              </c:numCache>
            </c:numRef>
          </c:xVal>
          <c:yVal>
            <c:numRef>
              <c:f>('DpigR only'!#REF!,'DpigR only'!#REF!)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681024"/>
        <c:axId val="155690896"/>
      </c:scatterChart>
      <c:valAx>
        <c:axId val="155681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Minutes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5690896"/>
        <c:crossesAt val="0.01"/>
        <c:crossBetween val="midCat"/>
      </c:valAx>
      <c:valAx>
        <c:axId val="155690896"/>
        <c:scaling>
          <c:logBase val="10.0"/>
          <c:orientation val="minMax"/>
          <c:max val="5.0"/>
          <c:min val="0.01"/>
        </c:scaling>
        <c:delete val="0"/>
        <c:axPos val="l"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OD600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crossAx val="155681024"/>
        <c:crosses val="autoZero"/>
        <c:crossBetween val="midCat"/>
        <c:majorUnit val="10.0"/>
        <c:minorUnit val="10.0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'DpigR only'!$B$5</c:f>
              <c:strCache>
                <c:ptCount val="1"/>
                <c:pt idx="0">
                  <c:v>LVS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diamond"/>
            <c:size val="9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('DpigR only'!$C$4:$E$4,'DpigR only'!$G$4)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475.0</c:v>
                </c:pt>
                <c:pt idx="3">
                  <c:v>1515.0</c:v>
                </c:pt>
              </c:numCache>
            </c:numRef>
          </c:xVal>
          <c:yVal>
            <c:numRef>
              <c:f>('DpigR only'!$C$5:$E$5,'DpigR only'!$G$5)</c:f>
              <c:numCache>
                <c:formatCode>0.000</c:formatCode>
                <c:ptCount val="4"/>
                <c:pt idx="0">
                  <c:v>0.096</c:v>
                </c:pt>
                <c:pt idx="1">
                  <c:v>0.234</c:v>
                </c:pt>
                <c:pt idx="2">
                  <c:v>0.638</c:v>
                </c:pt>
                <c:pt idx="3">
                  <c:v>2.69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'DpigR only'!$B$6</c:f>
              <c:strCache>
                <c:ptCount val="1"/>
                <c:pt idx="0">
                  <c:v>∆pigR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('DpigR only'!$C$4:$E$4,'DpigR only'!$G$4)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475.0</c:v>
                </c:pt>
                <c:pt idx="3">
                  <c:v>1515.0</c:v>
                </c:pt>
              </c:numCache>
            </c:numRef>
          </c:xVal>
          <c:yVal>
            <c:numRef>
              <c:f>('DpigR only'!$C$6:$E$6,'DpigR only'!$G$6)</c:f>
              <c:numCache>
                <c:formatCode>0.000</c:formatCode>
                <c:ptCount val="4"/>
                <c:pt idx="0">
                  <c:v>0.097</c:v>
                </c:pt>
                <c:pt idx="1">
                  <c:v>0.164</c:v>
                </c:pt>
                <c:pt idx="2">
                  <c:v>0.316</c:v>
                </c:pt>
                <c:pt idx="3">
                  <c:v>1.0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'DpigR only'!#REF!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('DpigR only'!$C$4:$E$4,'DpigR only'!$G$4)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475.0</c:v>
                </c:pt>
                <c:pt idx="3">
                  <c:v>1515.0</c:v>
                </c:pt>
              </c:numCache>
            </c:numRef>
          </c:xVal>
          <c:yVal>
            <c:numRef>
              <c:f>('DpigR only'!#REF!,'DpigR only'!#REF!)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'DpigR only'!#REF!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/>
          </c:spPr>
          <c:xVal>
            <c:numRef>
              <c:f>('DpigR only'!$C$4:$E$4,'DpigR only'!$G$4)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475.0</c:v>
                </c:pt>
                <c:pt idx="3">
                  <c:v>1515.0</c:v>
                </c:pt>
              </c:numCache>
            </c:numRef>
          </c:xVal>
          <c:yVal>
            <c:numRef>
              <c:f>('DpigR only'!#REF!,'DpigR only'!#REF!)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'DpigR only'!#REF!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/>
          </c:spPr>
          <c:xVal>
            <c:numRef>
              <c:f>('DpigR only'!$C$4:$E$4,'DpigR only'!$G$4)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475.0</c:v>
                </c:pt>
                <c:pt idx="3">
                  <c:v>1515.0</c:v>
                </c:pt>
              </c:numCache>
            </c:numRef>
          </c:xVal>
          <c:yVal>
            <c:numRef>
              <c:f>('DpigR only'!#REF!,'DpigR only'!#REF!)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'DpigR only'!$B$7</c:f>
              <c:strCache>
                <c:ptCount val="1"/>
                <c:pt idx="0">
                  <c:v>LVS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('DpigR only'!$C$4:$D$4,'DpigR only'!$F$4:$G$4)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495.0</c:v>
                </c:pt>
                <c:pt idx="3">
                  <c:v>1515.0</c:v>
                </c:pt>
              </c:numCache>
            </c:numRef>
          </c:xVal>
          <c:yVal>
            <c:numRef>
              <c:f>('DpigR only'!$C$7:$D$7,'DpigR only'!$F$7:$G$7)</c:f>
              <c:numCache>
                <c:formatCode>0.000</c:formatCode>
                <c:ptCount val="4"/>
                <c:pt idx="0">
                  <c:v>0.125</c:v>
                </c:pt>
                <c:pt idx="1">
                  <c:v>0.142</c:v>
                </c:pt>
                <c:pt idx="2">
                  <c:v>0.158</c:v>
                </c:pt>
                <c:pt idx="3">
                  <c:v>0.5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'DpigR only'!$B$8</c:f>
              <c:strCache>
                <c:ptCount val="1"/>
                <c:pt idx="0">
                  <c:v>∆pigR</c:v>
                </c:pt>
              </c:strCache>
            </c:strRef>
          </c:tx>
          <c:spPr>
            <a:ln w="1905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('DpigR only'!$C$4:$D$4,'DpigR only'!$F$4:$G$4)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495.0</c:v>
                </c:pt>
                <c:pt idx="3">
                  <c:v>1515.0</c:v>
                </c:pt>
              </c:numCache>
            </c:numRef>
          </c:xVal>
          <c:yVal>
            <c:numRef>
              <c:f>('DpigR only'!$C$8:$D$8,'DpigR only'!$F$8:$G$8)</c:f>
              <c:numCache>
                <c:formatCode>0.000</c:formatCode>
                <c:ptCount val="4"/>
                <c:pt idx="0">
                  <c:v>0.142</c:v>
                </c:pt>
                <c:pt idx="1">
                  <c:v>0.156</c:v>
                </c:pt>
                <c:pt idx="2">
                  <c:v>0.198</c:v>
                </c:pt>
                <c:pt idx="3">
                  <c:v>0.61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'DpigR only'!#REF!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('DpigR only'!$C$4:$D$4,'DpigR only'!$F$4:$G$4)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495.0</c:v>
                </c:pt>
                <c:pt idx="3">
                  <c:v>1515.0</c:v>
                </c:pt>
              </c:numCache>
            </c:numRef>
          </c:xVal>
          <c:yVal>
            <c:numRef>
              <c:f>('DpigR only'!#REF!,'DpigR only'!#REF!)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'DpigR only'!#REF!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('DpigR only'!$C$4:$D$4,'DpigR only'!$F$4:$G$4)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495.0</c:v>
                </c:pt>
                <c:pt idx="3">
                  <c:v>1515.0</c:v>
                </c:pt>
              </c:numCache>
            </c:numRef>
          </c:xVal>
          <c:yVal>
            <c:numRef>
              <c:f>('DpigR only'!#REF!,'DpigR only'!#REF!)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'DpigR only'!#REF!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('DpigR only'!$C$4:$D$4,'DpigR only'!$F$4:$G$4)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495.0</c:v>
                </c:pt>
                <c:pt idx="3">
                  <c:v>1515.0</c:v>
                </c:pt>
              </c:numCache>
            </c:numRef>
          </c:xVal>
          <c:yVal>
            <c:numRef>
              <c:f>('DpigR only'!#REF!,'DpigR only'!#REF!)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875552"/>
        <c:axId val="155882176"/>
      </c:scatterChart>
      <c:valAx>
        <c:axId val="15587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Minutes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5882176"/>
        <c:crossesAt val="0.01"/>
        <c:crossBetween val="midCat"/>
      </c:valAx>
      <c:valAx>
        <c:axId val="155882176"/>
        <c:scaling>
          <c:logBase val="10.0"/>
          <c:orientation val="minMax"/>
          <c:max val="5.0"/>
          <c:min val="0.01"/>
        </c:scaling>
        <c:delete val="0"/>
        <c:axPos val="l"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OD600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crossAx val="155875552"/>
        <c:crosses val="autoZero"/>
        <c:crossBetween val="midCat"/>
        <c:majorUnit val="10.0"/>
        <c:minorUnit val="10.0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'Sheet1 (2)'!$B$5</c:f>
              <c:strCache>
                <c:ptCount val="1"/>
                <c:pt idx="0">
                  <c:v>LVS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diamond"/>
            <c:size val="9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('Sheet1 (2)'!$C$4:$E$4,'Sheet1 (2)'!$G$4)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475.0</c:v>
                </c:pt>
                <c:pt idx="3">
                  <c:v>1515.0</c:v>
                </c:pt>
              </c:numCache>
            </c:numRef>
          </c:xVal>
          <c:yVal>
            <c:numRef>
              <c:f>('Sheet1 (2)'!$C$5:$E$5,'Sheet1 (2)'!$G$5)</c:f>
              <c:numCache>
                <c:formatCode>0.000</c:formatCode>
                <c:ptCount val="4"/>
                <c:pt idx="0">
                  <c:v>0.096</c:v>
                </c:pt>
                <c:pt idx="1">
                  <c:v>0.234</c:v>
                </c:pt>
                <c:pt idx="2">
                  <c:v>0.638</c:v>
                </c:pt>
                <c:pt idx="3">
                  <c:v>2.69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'Sheet1 (2)'!$B$6</c:f>
              <c:strCache>
                <c:ptCount val="1"/>
                <c:pt idx="0">
                  <c:v>∆pigR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('Sheet1 (2)'!$C$4:$E$4,'Sheet1 (2)'!$G$4)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475.0</c:v>
                </c:pt>
                <c:pt idx="3">
                  <c:v>1515.0</c:v>
                </c:pt>
              </c:numCache>
            </c:numRef>
          </c:xVal>
          <c:yVal>
            <c:numRef>
              <c:f>('Sheet1 (2)'!$C$6:$E$6,'Sheet1 (2)'!$G$6)</c:f>
              <c:numCache>
                <c:formatCode>0.000</c:formatCode>
                <c:ptCount val="4"/>
                <c:pt idx="0">
                  <c:v>0.097</c:v>
                </c:pt>
                <c:pt idx="1">
                  <c:v>0.164</c:v>
                </c:pt>
                <c:pt idx="2">
                  <c:v>0.316</c:v>
                </c:pt>
                <c:pt idx="3">
                  <c:v>1.0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'Sheet1 (2)'!$B$7</c:f>
              <c:strCache>
                <c:ptCount val="1"/>
                <c:pt idx="0">
                  <c:v>∆pmrA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('Sheet1 (2)'!$C$4:$E$4,'Sheet1 (2)'!$G$4)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475.0</c:v>
                </c:pt>
                <c:pt idx="3">
                  <c:v>1515.0</c:v>
                </c:pt>
              </c:numCache>
            </c:numRef>
          </c:xVal>
          <c:yVal>
            <c:numRef>
              <c:f>('Sheet1 (2)'!$C$7:$E$7,'Sheet1 (2)'!$G$7)</c:f>
              <c:numCache>
                <c:formatCode>0.000</c:formatCode>
                <c:ptCount val="4"/>
                <c:pt idx="0">
                  <c:v>0.098</c:v>
                </c:pt>
                <c:pt idx="1">
                  <c:v>0.214</c:v>
                </c:pt>
                <c:pt idx="2">
                  <c:v>0.462</c:v>
                </c:pt>
                <c:pt idx="3">
                  <c:v>2.33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'Sheet1 (2)'!$B$8</c:f>
              <c:strCache>
                <c:ptCount val="1"/>
                <c:pt idx="0">
                  <c:v>∆pmrA ∆FTL_0702</c:v>
                </c:pt>
              </c:strCache>
            </c:strRef>
          </c:tx>
          <c:spPr>
            <a:ln w="19050"/>
          </c:spPr>
          <c:xVal>
            <c:numRef>
              <c:f>('Sheet1 (2)'!$C$4:$E$4,'Sheet1 (2)'!$G$4)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475.0</c:v>
                </c:pt>
                <c:pt idx="3">
                  <c:v>1515.0</c:v>
                </c:pt>
              </c:numCache>
            </c:numRef>
          </c:xVal>
          <c:yVal>
            <c:numRef>
              <c:f>('Sheet1 (2)'!$C$8:$E$8,'Sheet1 (2)'!$G$8)</c:f>
              <c:numCache>
                <c:formatCode>0.000</c:formatCode>
                <c:ptCount val="4"/>
                <c:pt idx="0">
                  <c:v>0.089</c:v>
                </c:pt>
                <c:pt idx="1">
                  <c:v>0.216</c:v>
                </c:pt>
                <c:pt idx="2">
                  <c:v>0.496</c:v>
                </c:pt>
                <c:pt idx="3">
                  <c:v>2.72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'Sheet1 (2)'!$B$9</c:f>
              <c:strCache>
                <c:ptCount val="1"/>
                <c:pt idx="0">
                  <c:v>∆FTL_0702</c:v>
                </c:pt>
              </c:strCache>
            </c:strRef>
          </c:tx>
          <c:spPr>
            <a:ln w="19050"/>
          </c:spPr>
          <c:xVal>
            <c:numRef>
              <c:f>('Sheet1 (2)'!$C$4:$E$4,'Sheet1 (2)'!$G$4)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475.0</c:v>
                </c:pt>
                <c:pt idx="3">
                  <c:v>1515.0</c:v>
                </c:pt>
              </c:numCache>
            </c:numRef>
          </c:xVal>
          <c:yVal>
            <c:numRef>
              <c:f>('Sheet1 (2)'!$C$9:$E$9,'Sheet1 (2)'!$G$9)</c:f>
              <c:numCache>
                <c:formatCode>0.000</c:formatCode>
                <c:ptCount val="4"/>
                <c:pt idx="0">
                  <c:v>0.09</c:v>
                </c:pt>
                <c:pt idx="1">
                  <c:v>0.244</c:v>
                </c:pt>
                <c:pt idx="2">
                  <c:v>0.684</c:v>
                </c:pt>
                <c:pt idx="3">
                  <c:v>2.66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'Sheet1 (2)'!$B$10</c:f>
              <c:strCache>
                <c:ptCount val="1"/>
                <c:pt idx="0">
                  <c:v>LVS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('Sheet1 (2)'!$C$4:$D$4,'Sheet1 (2)'!$F$4:$G$4)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495.0</c:v>
                </c:pt>
                <c:pt idx="3">
                  <c:v>1515.0</c:v>
                </c:pt>
              </c:numCache>
            </c:numRef>
          </c:xVal>
          <c:yVal>
            <c:numRef>
              <c:f>('Sheet1 (2)'!$C$10:$D$10,'Sheet1 (2)'!$F$10:$G$10)</c:f>
              <c:numCache>
                <c:formatCode>0.000</c:formatCode>
                <c:ptCount val="4"/>
                <c:pt idx="0">
                  <c:v>0.125</c:v>
                </c:pt>
                <c:pt idx="1">
                  <c:v>0.142</c:v>
                </c:pt>
                <c:pt idx="2">
                  <c:v>0.158</c:v>
                </c:pt>
                <c:pt idx="3">
                  <c:v>0.5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'Sheet1 (2)'!$B$11</c:f>
              <c:strCache>
                <c:ptCount val="1"/>
                <c:pt idx="0">
                  <c:v>∆pigR</c:v>
                </c:pt>
              </c:strCache>
            </c:strRef>
          </c:tx>
          <c:spPr>
            <a:ln w="1905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('Sheet1 (2)'!$C$4:$D$4,'Sheet1 (2)'!$F$4:$G$4)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495.0</c:v>
                </c:pt>
                <c:pt idx="3">
                  <c:v>1515.0</c:v>
                </c:pt>
              </c:numCache>
            </c:numRef>
          </c:xVal>
          <c:yVal>
            <c:numRef>
              <c:f>('Sheet1 (2)'!$C$11:$D$11,'Sheet1 (2)'!$F$11:$G$11)</c:f>
              <c:numCache>
                <c:formatCode>0.000</c:formatCode>
                <c:ptCount val="4"/>
                <c:pt idx="0">
                  <c:v>0.142</c:v>
                </c:pt>
                <c:pt idx="1">
                  <c:v>0.156</c:v>
                </c:pt>
                <c:pt idx="2">
                  <c:v>0.198</c:v>
                </c:pt>
                <c:pt idx="3">
                  <c:v>0.61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'Sheet1 (2)'!$B$12</c:f>
              <c:strCache>
                <c:ptCount val="1"/>
                <c:pt idx="0">
                  <c:v>∆pmrA</c:v>
                </c:pt>
              </c:strCache>
            </c:strRef>
          </c:tx>
          <c:spPr>
            <a:ln w="19050"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('Sheet1 (2)'!$C$4:$D$4,'Sheet1 (2)'!$F$4:$G$4)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495.0</c:v>
                </c:pt>
                <c:pt idx="3">
                  <c:v>1515.0</c:v>
                </c:pt>
              </c:numCache>
            </c:numRef>
          </c:xVal>
          <c:yVal>
            <c:numRef>
              <c:f>('Sheet1 (2)'!$C$12:$D$12,'Sheet1 (2)'!$F$12:$G$12)</c:f>
              <c:numCache>
                <c:formatCode>0.000</c:formatCode>
                <c:ptCount val="4"/>
                <c:pt idx="0">
                  <c:v>0.14</c:v>
                </c:pt>
                <c:pt idx="1">
                  <c:v>0.148</c:v>
                </c:pt>
                <c:pt idx="2">
                  <c:v>0.168</c:v>
                </c:pt>
                <c:pt idx="3">
                  <c:v>0.5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'Sheet1 (2)'!$B$13</c:f>
              <c:strCache>
                <c:ptCount val="1"/>
                <c:pt idx="0">
                  <c:v>∆pmrA ∆FTL_0702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('Sheet1 (2)'!$C$4:$D$4,'Sheet1 (2)'!$F$4:$G$4)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495.0</c:v>
                </c:pt>
                <c:pt idx="3">
                  <c:v>1515.0</c:v>
                </c:pt>
              </c:numCache>
            </c:numRef>
          </c:xVal>
          <c:yVal>
            <c:numRef>
              <c:f>('Sheet1 (2)'!$C$13:$D$13,'Sheet1 (2)'!$F$13:$G$13)</c:f>
              <c:numCache>
                <c:formatCode>0.000</c:formatCode>
                <c:ptCount val="4"/>
                <c:pt idx="0">
                  <c:v>0.132</c:v>
                </c:pt>
                <c:pt idx="1">
                  <c:v>0.142</c:v>
                </c:pt>
                <c:pt idx="2">
                  <c:v>0.232</c:v>
                </c:pt>
                <c:pt idx="3">
                  <c:v>0.45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'Sheet1 (2)'!$B$14</c:f>
              <c:strCache>
                <c:ptCount val="1"/>
                <c:pt idx="0">
                  <c:v>∆FTL_0702</c:v>
                </c:pt>
              </c:strCache>
            </c:strRef>
          </c:tx>
          <c:spPr>
            <a:ln w="1905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('Sheet1 (2)'!$C$4:$D$4,'Sheet1 (2)'!$F$4:$G$4)</c:f>
              <c:numCache>
                <c:formatCode>General</c:formatCode>
                <c:ptCount val="4"/>
                <c:pt idx="0">
                  <c:v>0.0</c:v>
                </c:pt>
                <c:pt idx="1">
                  <c:v>200.0</c:v>
                </c:pt>
                <c:pt idx="2">
                  <c:v>495.0</c:v>
                </c:pt>
                <c:pt idx="3">
                  <c:v>1515.0</c:v>
                </c:pt>
              </c:numCache>
            </c:numRef>
          </c:xVal>
          <c:yVal>
            <c:numRef>
              <c:f>('Sheet1 (2)'!$C$14:$D$14,'Sheet1 (2)'!$F$14:$G$14)</c:f>
              <c:numCache>
                <c:formatCode>0.000</c:formatCode>
                <c:ptCount val="4"/>
                <c:pt idx="0">
                  <c:v>0.124</c:v>
                </c:pt>
                <c:pt idx="1">
                  <c:v>0.154</c:v>
                </c:pt>
                <c:pt idx="2">
                  <c:v>0.232</c:v>
                </c:pt>
                <c:pt idx="3">
                  <c:v>0.87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033472"/>
        <c:axId val="156040096"/>
      </c:scatterChart>
      <c:valAx>
        <c:axId val="156033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Minutes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6040096"/>
        <c:crossesAt val="0.01"/>
        <c:crossBetween val="midCat"/>
      </c:valAx>
      <c:valAx>
        <c:axId val="156040096"/>
        <c:scaling>
          <c:logBase val="10.0"/>
          <c:orientation val="minMax"/>
          <c:max val="5.0"/>
          <c:min val="0.01"/>
        </c:scaling>
        <c:delete val="0"/>
        <c:axPos val="l"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OD600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crossAx val="156033472"/>
        <c:crosses val="autoZero"/>
        <c:crossBetween val="midCat"/>
        <c:majorUnit val="10.0"/>
        <c:minorUnit val="10.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10160</xdr:rowOff>
    </xdr:from>
    <xdr:to>
      <xdr:col>8</xdr:col>
      <xdr:colOff>1158240</xdr:colOff>
      <xdr:row>32</xdr:row>
      <xdr:rowOff>182880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10160</xdr:rowOff>
    </xdr:from>
    <xdr:to>
      <xdr:col>8</xdr:col>
      <xdr:colOff>1158240</xdr:colOff>
      <xdr:row>34</xdr:row>
      <xdr:rowOff>182880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10160</xdr:rowOff>
    </xdr:from>
    <xdr:to>
      <xdr:col>8</xdr:col>
      <xdr:colOff>1158240</xdr:colOff>
      <xdr:row>40</xdr:row>
      <xdr:rowOff>182880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6"/>
  <sheetViews>
    <sheetView zoomScale="125" zoomScaleNormal="125" zoomScalePageLayoutView="125" workbookViewId="0">
      <selection activeCell="J21" sqref="J21"/>
    </sheetView>
  </sheetViews>
  <sheetFormatPr baseColWidth="10" defaultRowHeight="16" x14ac:dyDescent="0.2"/>
  <cols>
    <col min="1" max="1" width="4.83203125" bestFit="1" customWidth="1"/>
    <col min="2" max="2" width="16.1640625" customWidth="1"/>
    <col min="3" max="3" width="8.1640625" bestFit="1" customWidth="1"/>
    <col min="4" max="4" width="9.1640625" bestFit="1" customWidth="1"/>
    <col min="5" max="6" width="8" bestFit="1" customWidth="1"/>
    <col min="7" max="8" width="8.1640625" bestFit="1" customWidth="1"/>
    <col min="9" max="9" width="16.33203125" bestFit="1" customWidth="1"/>
    <col min="10" max="10" width="9.1640625" style="9" customWidth="1"/>
    <col min="11" max="12" width="8" bestFit="1" customWidth="1"/>
    <col min="13" max="13" width="9" bestFit="1" customWidth="1"/>
    <col min="14" max="15" width="8" bestFit="1" customWidth="1"/>
    <col min="16" max="16" width="8.1640625" bestFit="1" customWidth="1"/>
    <col min="17" max="17" width="9.1640625" bestFit="1" customWidth="1"/>
  </cols>
  <sheetData>
    <row r="1" spans="1:12" x14ac:dyDescent="0.2">
      <c r="B1" s="1" t="s">
        <v>8</v>
      </c>
      <c r="C1" s="2">
        <v>42227</v>
      </c>
      <c r="D1" s="2">
        <v>42227</v>
      </c>
      <c r="E1" s="2">
        <v>42227</v>
      </c>
      <c r="F1" s="2">
        <v>42227</v>
      </c>
      <c r="G1" s="2">
        <v>42228</v>
      </c>
      <c r="H1" s="7"/>
      <c r="J1" s="12" t="s">
        <v>9</v>
      </c>
      <c r="K1" s="12"/>
      <c r="L1" s="12"/>
    </row>
    <row r="2" spans="1:12" x14ac:dyDescent="0.2">
      <c r="B2" s="1" t="s">
        <v>5</v>
      </c>
      <c r="C2" s="3">
        <v>0.32291666666666669</v>
      </c>
      <c r="D2" s="3">
        <v>0.46180555555555558</v>
      </c>
      <c r="E2" s="3">
        <v>0.65277777777777779</v>
      </c>
      <c r="F2" s="3">
        <v>0.66666666666666663</v>
      </c>
      <c r="G2" s="3">
        <v>0.375</v>
      </c>
      <c r="H2" s="8"/>
      <c r="J2" s="3">
        <v>0.46180555555555558</v>
      </c>
      <c r="K2" s="3">
        <v>0.65277777777777779</v>
      </c>
      <c r="L2" s="3">
        <v>0.66666666666666663</v>
      </c>
    </row>
    <row r="3" spans="1:12" ht="32" x14ac:dyDescent="0.2">
      <c r="B3" s="4" t="s">
        <v>6</v>
      </c>
      <c r="C3" s="1">
        <v>0</v>
      </c>
      <c r="D3" s="1">
        <v>200</v>
      </c>
      <c r="E3" s="1">
        <v>275</v>
      </c>
      <c r="F3" s="1">
        <v>20</v>
      </c>
      <c r="G3" s="1">
        <v>1020</v>
      </c>
      <c r="H3" s="9"/>
      <c r="I3" s="4" t="s">
        <v>6</v>
      </c>
      <c r="J3" s="1">
        <v>200</v>
      </c>
      <c r="K3" s="1">
        <v>275</v>
      </c>
      <c r="L3" s="1">
        <v>295</v>
      </c>
    </row>
    <row r="4" spans="1:12" x14ac:dyDescent="0.2">
      <c r="B4" s="1" t="s">
        <v>7</v>
      </c>
      <c r="C4" s="1">
        <v>0</v>
      </c>
      <c r="D4" s="1">
        <f>C4+D3</f>
        <v>200</v>
      </c>
      <c r="E4" s="1">
        <f t="shared" ref="E4:G4" si="0">D4+E3</f>
        <v>475</v>
      </c>
      <c r="F4" s="1">
        <f t="shared" si="0"/>
        <v>495</v>
      </c>
      <c r="G4" s="1">
        <f t="shared" si="0"/>
        <v>1515</v>
      </c>
      <c r="H4" s="9"/>
      <c r="I4" s="1"/>
      <c r="J4" s="1"/>
      <c r="K4" s="1"/>
      <c r="L4" s="1"/>
    </row>
    <row r="5" spans="1:12" x14ac:dyDescent="0.2">
      <c r="A5" s="13" t="str">
        <f>"-KCl"</f>
        <v>-KCl</v>
      </c>
      <c r="B5" s="1" t="s">
        <v>0</v>
      </c>
      <c r="C5" s="5">
        <v>9.6000000000000002E-2</v>
      </c>
      <c r="D5" s="5">
        <v>0.23400000000000001</v>
      </c>
      <c r="E5" s="5">
        <f>2*0.319</f>
        <v>0.63800000000000001</v>
      </c>
      <c r="F5" s="5"/>
      <c r="G5" s="5">
        <v>2.69</v>
      </c>
      <c r="H5" s="10"/>
      <c r="I5" s="1" t="s">
        <v>0</v>
      </c>
      <c r="J5" s="6">
        <f t="shared" ref="J5:K6" si="1">J$3/(3.3*LOG(D5/C5,10))</f>
        <v>156.62721947525642</v>
      </c>
      <c r="K5" s="6">
        <f t="shared" si="1"/>
        <v>191.30489208665986</v>
      </c>
      <c r="L5" s="11" t="s">
        <v>10</v>
      </c>
    </row>
    <row r="6" spans="1:12" x14ac:dyDescent="0.2">
      <c r="A6" s="13"/>
      <c r="B6" s="1" t="s">
        <v>1</v>
      </c>
      <c r="C6" s="5">
        <v>9.7000000000000003E-2</v>
      </c>
      <c r="D6" s="5">
        <v>0.16400000000000001</v>
      </c>
      <c r="E6" s="5">
        <f>2*0.158</f>
        <v>0.316</v>
      </c>
      <c r="F6" s="5"/>
      <c r="G6" s="5">
        <v>1</v>
      </c>
      <c r="H6" s="10"/>
      <c r="I6" s="1" t="s">
        <v>1</v>
      </c>
      <c r="J6" s="6">
        <f t="shared" si="1"/>
        <v>265.73200730772174</v>
      </c>
      <c r="K6" s="6">
        <f t="shared" si="1"/>
        <v>292.55858387834633</v>
      </c>
      <c r="L6" s="11" t="s">
        <v>10</v>
      </c>
    </row>
  </sheetData>
  <mergeCells count="2">
    <mergeCell ref="J1:L1"/>
    <mergeCell ref="A5:A6"/>
  </mergeCells>
  <pageMargins left="0.75" right="0.75" top="1" bottom="1" header="0.5" footer="0.5"/>
  <pageSetup scale="74"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8"/>
  <sheetViews>
    <sheetView zoomScale="125" zoomScaleNormal="125" zoomScalePageLayoutView="125" workbookViewId="0">
      <selection activeCell="J23" sqref="J23"/>
    </sheetView>
  </sheetViews>
  <sheetFormatPr baseColWidth="10" defaultRowHeight="16" x14ac:dyDescent="0.2"/>
  <cols>
    <col min="1" max="1" width="4.83203125" bestFit="1" customWidth="1"/>
    <col min="2" max="2" width="16.1640625" customWidth="1"/>
    <col min="3" max="3" width="8.1640625" bestFit="1" customWidth="1"/>
    <col min="4" max="4" width="9.1640625" bestFit="1" customWidth="1"/>
    <col min="5" max="6" width="8" bestFit="1" customWidth="1"/>
    <col min="7" max="8" width="8.1640625" bestFit="1" customWidth="1"/>
    <col min="9" max="9" width="16.33203125" bestFit="1" customWidth="1"/>
    <col min="10" max="10" width="9.1640625" style="9" customWidth="1"/>
    <col min="11" max="12" width="8" bestFit="1" customWidth="1"/>
    <col min="13" max="13" width="9" bestFit="1" customWidth="1"/>
    <col min="14" max="15" width="8" bestFit="1" customWidth="1"/>
    <col min="16" max="16" width="8.1640625" bestFit="1" customWidth="1"/>
    <col min="17" max="17" width="9.1640625" bestFit="1" customWidth="1"/>
  </cols>
  <sheetData>
    <row r="1" spans="1:12" x14ac:dyDescent="0.2">
      <c r="B1" s="1" t="s">
        <v>8</v>
      </c>
      <c r="C1" s="2">
        <v>42227</v>
      </c>
      <c r="D1" s="2">
        <v>42227</v>
      </c>
      <c r="E1" s="2">
        <v>42227</v>
      </c>
      <c r="F1" s="2">
        <v>42227</v>
      </c>
      <c r="G1" s="2">
        <v>42228</v>
      </c>
      <c r="H1" s="7"/>
      <c r="J1" s="12" t="s">
        <v>9</v>
      </c>
      <c r="K1" s="12"/>
      <c r="L1" s="12"/>
    </row>
    <row r="2" spans="1:12" x14ac:dyDescent="0.2">
      <c r="B2" s="1" t="s">
        <v>5</v>
      </c>
      <c r="C2" s="3">
        <v>0.32291666666666669</v>
      </c>
      <c r="D2" s="3">
        <v>0.46180555555555558</v>
      </c>
      <c r="E2" s="3">
        <v>0.65277777777777779</v>
      </c>
      <c r="F2" s="3">
        <v>0.66666666666666663</v>
      </c>
      <c r="G2" s="3">
        <v>0.375</v>
      </c>
      <c r="H2" s="8"/>
      <c r="J2" s="3">
        <v>0.46180555555555558</v>
      </c>
      <c r="K2" s="3">
        <v>0.65277777777777779</v>
      </c>
      <c r="L2" s="3">
        <v>0.66666666666666663</v>
      </c>
    </row>
    <row r="3" spans="1:12" ht="32" x14ac:dyDescent="0.2">
      <c r="B3" s="4" t="s">
        <v>6</v>
      </c>
      <c r="C3" s="1">
        <v>0</v>
      </c>
      <c r="D3" s="1">
        <v>200</v>
      </c>
      <c r="E3" s="1">
        <v>275</v>
      </c>
      <c r="F3" s="1">
        <v>20</v>
      </c>
      <c r="G3" s="1">
        <v>1020</v>
      </c>
      <c r="H3" s="9"/>
      <c r="I3" s="4" t="s">
        <v>6</v>
      </c>
      <c r="J3" s="1">
        <v>200</v>
      </c>
      <c r="K3" s="1">
        <v>275</v>
      </c>
      <c r="L3" s="1">
        <v>295</v>
      </c>
    </row>
    <row r="4" spans="1:12" x14ac:dyDescent="0.2">
      <c r="B4" s="1" t="s">
        <v>7</v>
      </c>
      <c r="C4" s="1">
        <v>0</v>
      </c>
      <c r="D4" s="1">
        <f>C4+D3</f>
        <v>200</v>
      </c>
      <c r="E4" s="1">
        <f t="shared" ref="E4:G4" si="0">D4+E3</f>
        <v>475</v>
      </c>
      <c r="F4" s="1">
        <f t="shared" si="0"/>
        <v>495</v>
      </c>
      <c r="G4" s="1">
        <f t="shared" si="0"/>
        <v>1515</v>
      </c>
      <c r="H4" s="9"/>
      <c r="I4" s="1"/>
      <c r="J4" s="1"/>
      <c r="K4" s="1"/>
      <c r="L4" s="1"/>
    </row>
    <row r="5" spans="1:12" x14ac:dyDescent="0.2">
      <c r="A5" s="13" t="str">
        <f>"-KCl"</f>
        <v>-KCl</v>
      </c>
      <c r="B5" s="1" t="s">
        <v>0</v>
      </c>
      <c r="C5" s="5">
        <v>9.6000000000000002E-2</v>
      </c>
      <c r="D5" s="5">
        <v>0.23400000000000001</v>
      </c>
      <c r="E5" s="5">
        <f>2*0.319</f>
        <v>0.63800000000000001</v>
      </c>
      <c r="F5" s="5"/>
      <c r="G5" s="5">
        <v>2.69</v>
      </c>
      <c r="H5" s="10"/>
      <c r="I5" s="1" t="s">
        <v>0</v>
      </c>
      <c r="J5" s="6">
        <f t="shared" ref="J5:K6" si="1">J$3/(3.3*LOG(D5/C5,10))</f>
        <v>156.62721947525642</v>
      </c>
      <c r="K5" s="6">
        <f t="shared" si="1"/>
        <v>191.30489208665986</v>
      </c>
      <c r="L5" s="11" t="s">
        <v>10</v>
      </c>
    </row>
    <row r="6" spans="1:12" x14ac:dyDescent="0.2">
      <c r="A6" s="13"/>
      <c r="B6" s="1" t="s">
        <v>1</v>
      </c>
      <c r="C6" s="5">
        <v>9.7000000000000003E-2</v>
      </c>
      <c r="D6" s="5">
        <v>0.16400000000000001</v>
      </c>
      <c r="E6" s="5">
        <f>2*0.158</f>
        <v>0.316</v>
      </c>
      <c r="F6" s="5"/>
      <c r="G6" s="5">
        <v>1</v>
      </c>
      <c r="H6" s="10"/>
      <c r="I6" s="1" t="s">
        <v>1</v>
      </c>
      <c r="J6" s="6">
        <f t="shared" si="1"/>
        <v>265.73200730772174</v>
      </c>
      <c r="K6" s="6">
        <f t="shared" si="1"/>
        <v>292.55858387834633</v>
      </c>
      <c r="L6" s="11" t="s">
        <v>10</v>
      </c>
    </row>
    <row r="7" spans="1:12" x14ac:dyDescent="0.2">
      <c r="A7" s="13" t="str">
        <f>"+KCl"</f>
        <v>+KCl</v>
      </c>
      <c r="B7" s="1" t="s">
        <v>0</v>
      </c>
      <c r="C7" s="5">
        <v>0.125</v>
      </c>
      <c r="D7" s="5">
        <v>0.14199999999999999</v>
      </c>
      <c r="E7" s="5"/>
      <c r="F7" s="5">
        <f>2*0.079</f>
        <v>0.158</v>
      </c>
      <c r="G7" s="5">
        <v>0.5</v>
      </c>
      <c r="H7" s="10"/>
      <c r="I7" s="1" t="s">
        <v>0</v>
      </c>
      <c r="J7" s="6">
        <f>J$3/(3.3*LOG(D7/C7,10))</f>
        <v>1094.4002663363128</v>
      </c>
      <c r="K7" s="11" t="s">
        <v>10</v>
      </c>
      <c r="L7" s="6">
        <f>L$3/(3.3*LOG(F7/D7,10))</f>
        <v>1927.8922488862647</v>
      </c>
    </row>
    <row r="8" spans="1:12" x14ac:dyDescent="0.2">
      <c r="A8" s="13"/>
      <c r="B8" s="1" t="s">
        <v>1</v>
      </c>
      <c r="C8" s="5">
        <v>0.14199999999999999</v>
      </c>
      <c r="D8" s="5">
        <v>0.156</v>
      </c>
      <c r="E8" s="5"/>
      <c r="F8" s="5">
        <f>2*0.099</f>
        <v>0.19800000000000001</v>
      </c>
      <c r="G8" s="5">
        <v>0.61</v>
      </c>
      <c r="H8" s="10"/>
      <c r="I8" s="1" t="s">
        <v>1</v>
      </c>
      <c r="J8" s="6">
        <f>J$3/(3.3*LOG(D8/C8,10))</f>
        <v>1484.1239024641905</v>
      </c>
      <c r="K8" s="11" t="s">
        <v>10</v>
      </c>
      <c r="L8" s="6">
        <f t="shared" ref="L8" si="2">L$3/(3.3*LOG(F8/D8,10))</f>
        <v>863.3709518888287</v>
      </c>
    </row>
  </sheetData>
  <mergeCells count="3">
    <mergeCell ref="J1:L1"/>
    <mergeCell ref="A5:A6"/>
    <mergeCell ref="A7:A8"/>
  </mergeCells>
  <pageMargins left="0.75" right="0.75" top="1" bottom="1" header="0.5" footer="0.5"/>
  <pageSetup scale="74"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4"/>
  <sheetViews>
    <sheetView tabSelected="1" zoomScale="125" zoomScaleNormal="125" zoomScalePageLayoutView="125" workbookViewId="0">
      <selection activeCell="D9" sqref="D9"/>
    </sheetView>
  </sheetViews>
  <sheetFormatPr baseColWidth="10" defaultRowHeight="16" x14ac:dyDescent="0.2"/>
  <cols>
    <col min="1" max="1" width="4.83203125" bestFit="1" customWidth="1"/>
    <col min="2" max="2" width="16.1640625" customWidth="1"/>
    <col min="3" max="3" width="8.1640625" bestFit="1" customWidth="1"/>
    <col min="4" max="4" width="9.1640625" bestFit="1" customWidth="1"/>
    <col min="5" max="6" width="8" bestFit="1" customWidth="1"/>
    <col min="7" max="8" width="8.1640625" bestFit="1" customWidth="1"/>
    <col min="9" max="9" width="16.33203125" bestFit="1" customWidth="1"/>
    <col min="10" max="10" width="9.1640625" style="9" customWidth="1"/>
    <col min="11" max="12" width="8" bestFit="1" customWidth="1"/>
    <col min="13" max="13" width="9" bestFit="1" customWidth="1"/>
    <col min="14" max="15" width="8" bestFit="1" customWidth="1"/>
    <col min="16" max="16" width="8.1640625" bestFit="1" customWidth="1"/>
    <col min="17" max="17" width="9.1640625" bestFit="1" customWidth="1"/>
  </cols>
  <sheetData>
    <row r="1" spans="1:12" x14ac:dyDescent="0.2">
      <c r="B1" s="1" t="s">
        <v>8</v>
      </c>
      <c r="C1" s="2">
        <v>42227</v>
      </c>
      <c r="D1" s="2">
        <v>42227</v>
      </c>
      <c r="E1" s="2">
        <v>42227</v>
      </c>
      <c r="F1" s="2">
        <v>42227</v>
      </c>
      <c r="G1" s="2">
        <v>42228</v>
      </c>
      <c r="H1" s="7"/>
      <c r="J1" s="12" t="s">
        <v>9</v>
      </c>
      <c r="K1" s="12"/>
      <c r="L1" s="12"/>
    </row>
    <row r="2" spans="1:12" x14ac:dyDescent="0.2">
      <c r="B2" s="1" t="s">
        <v>5</v>
      </c>
      <c r="C2" s="3">
        <v>0.32291666666666669</v>
      </c>
      <c r="D2" s="3">
        <v>0.46180555555555558</v>
      </c>
      <c r="E2" s="3">
        <v>0.65277777777777779</v>
      </c>
      <c r="F2" s="3">
        <v>0.66666666666666663</v>
      </c>
      <c r="G2" s="3">
        <v>0.375</v>
      </c>
      <c r="H2" s="8"/>
      <c r="J2" s="3">
        <v>0.46180555555555558</v>
      </c>
      <c r="K2" s="3">
        <v>0.65277777777777779</v>
      </c>
      <c r="L2" s="3">
        <v>0.66666666666666663</v>
      </c>
    </row>
    <row r="3" spans="1:12" ht="32" x14ac:dyDescent="0.2">
      <c r="B3" s="4" t="s">
        <v>6</v>
      </c>
      <c r="C3" s="1">
        <v>0</v>
      </c>
      <c r="D3" s="1">
        <v>200</v>
      </c>
      <c r="E3" s="1">
        <v>275</v>
      </c>
      <c r="F3" s="1">
        <v>20</v>
      </c>
      <c r="G3" s="1">
        <v>1020</v>
      </c>
      <c r="H3" s="9"/>
      <c r="I3" s="4" t="s">
        <v>6</v>
      </c>
      <c r="J3" s="1">
        <v>200</v>
      </c>
      <c r="K3" s="1">
        <v>275</v>
      </c>
      <c r="L3" s="1">
        <v>295</v>
      </c>
    </row>
    <row r="4" spans="1:12" x14ac:dyDescent="0.2">
      <c r="B4" s="1" t="s">
        <v>7</v>
      </c>
      <c r="C4" s="1">
        <v>0</v>
      </c>
      <c r="D4" s="1">
        <f>C4+D3</f>
        <v>200</v>
      </c>
      <c r="E4" s="1">
        <f t="shared" ref="E4:G4" si="0">D4+E3</f>
        <v>475</v>
      </c>
      <c r="F4" s="1">
        <f t="shared" si="0"/>
        <v>495</v>
      </c>
      <c r="G4" s="1">
        <f t="shared" si="0"/>
        <v>1515</v>
      </c>
      <c r="H4" s="9"/>
      <c r="I4" s="1"/>
      <c r="J4" s="1"/>
      <c r="K4" s="1"/>
      <c r="L4" s="1"/>
    </row>
    <row r="5" spans="1:12" x14ac:dyDescent="0.2">
      <c r="A5" s="13" t="str">
        <f>"-KCl"</f>
        <v>-KCl</v>
      </c>
      <c r="B5" s="1" t="s">
        <v>0</v>
      </c>
      <c r="C5" s="5">
        <v>9.6000000000000002E-2</v>
      </c>
      <c r="D5" s="5">
        <v>0.23400000000000001</v>
      </c>
      <c r="E5" s="5">
        <f>2*0.319</f>
        <v>0.63800000000000001</v>
      </c>
      <c r="F5" s="5"/>
      <c r="G5" s="5">
        <v>2.69</v>
      </c>
      <c r="H5" s="10"/>
      <c r="I5" s="1" t="s">
        <v>0</v>
      </c>
      <c r="J5" s="6">
        <f t="shared" ref="J5:K9" si="1">J$3/(3.3*LOG(D5/C5,10))</f>
        <v>156.62721947525642</v>
      </c>
      <c r="K5" s="6">
        <f t="shared" si="1"/>
        <v>191.30489208665986</v>
      </c>
      <c r="L5" s="11" t="s">
        <v>10</v>
      </c>
    </row>
    <row r="6" spans="1:12" x14ac:dyDescent="0.2">
      <c r="A6" s="13"/>
      <c r="B6" s="1" t="s">
        <v>1</v>
      </c>
      <c r="C6" s="5">
        <v>9.7000000000000003E-2</v>
      </c>
      <c r="D6" s="5">
        <v>0.16400000000000001</v>
      </c>
      <c r="E6" s="5">
        <f>2*0.158</f>
        <v>0.316</v>
      </c>
      <c r="F6" s="5"/>
      <c r="G6" s="5">
        <v>1</v>
      </c>
      <c r="H6" s="10"/>
      <c r="I6" s="1" t="s">
        <v>1</v>
      </c>
      <c r="J6" s="6">
        <f t="shared" si="1"/>
        <v>265.73200730772174</v>
      </c>
      <c r="K6" s="6">
        <f t="shared" si="1"/>
        <v>292.55858387834633</v>
      </c>
      <c r="L6" s="11" t="s">
        <v>10</v>
      </c>
    </row>
    <row r="7" spans="1:12" x14ac:dyDescent="0.2">
      <c r="A7" s="13"/>
      <c r="B7" s="1" t="s">
        <v>2</v>
      </c>
      <c r="C7" s="5">
        <v>9.8000000000000004E-2</v>
      </c>
      <c r="D7" s="5">
        <v>0.214</v>
      </c>
      <c r="E7" s="5">
        <f>2*0.231</f>
        <v>0.46200000000000002</v>
      </c>
      <c r="F7" s="5"/>
      <c r="G7" s="5">
        <v>2.33</v>
      </c>
      <c r="H7" s="10"/>
      <c r="I7" s="1" t="s">
        <v>2</v>
      </c>
      <c r="J7" s="6">
        <f t="shared" si="1"/>
        <v>178.68000822188483</v>
      </c>
      <c r="K7" s="6">
        <f t="shared" si="1"/>
        <v>249.33064529886133</v>
      </c>
      <c r="L7" s="11" t="s">
        <v>10</v>
      </c>
    </row>
    <row r="8" spans="1:12" x14ac:dyDescent="0.2">
      <c r="A8" s="13"/>
      <c r="B8" s="1" t="s">
        <v>4</v>
      </c>
      <c r="C8" s="5">
        <v>8.8999999999999996E-2</v>
      </c>
      <c r="D8" s="5">
        <v>0.216</v>
      </c>
      <c r="E8" s="5">
        <f>2*0.248</f>
        <v>0.496</v>
      </c>
      <c r="F8" s="5"/>
      <c r="G8" s="5">
        <v>2.72</v>
      </c>
      <c r="H8" s="10"/>
      <c r="I8" s="1" t="s">
        <v>4</v>
      </c>
      <c r="J8" s="6">
        <f t="shared" si="1"/>
        <v>157.39227977385809</v>
      </c>
      <c r="K8" s="6">
        <f t="shared" si="1"/>
        <v>230.82240315627391</v>
      </c>
      <c r="L8" s="11" t="s">
        <v>10</v>
      </c>
    </row>
    <row r="9" spans="1:12" x14ac:dyDescent="0.2">
      <c r="A9" s="13"/>
      <c r="B9" s="1" t="s">
        <v>3</v>
      </c>
      <c r="C9" s="5">
        <v>0.09</v>
      </c>
      <c r="D9" s="5">
        <v>0.24399999999999999</v>
      </c>
      <c r="E9" s="5">
        <f>2*0.342</f>
        <v>0.68400000000000005</v>
      </c>
      <c r="F9" s="5"/>
      <c r="G9" s="5">
        <v>2.66</v>
      </c>
      <c r="H9" s="10"/>
      <c r="I9" s="1" t="s">
        <v>3</v>
      </c>
      <c r="J9" s="6">
        <f t="shared" si="1"/>
        <v>139.92020322299709</v>
      </c>
      <c r="K9" s="6">
        <f t="shared" si="1"/>
        <v>186.15057223673585</v>
      </c>
      <c r="L9" s="11" t="s">
        <v>10</v>
      </c>
    </row>
    <row r="10" spans="1:12" x14ac:dyDescent="0.2">
      <c r="A10" s="13" t="str">
        <f>"+KCl"</f>
        <v>+KCl</v>
      </c>
      <c r="B10" s="1" t="s">
        <v>0</v>
      </c>
      <c r="C10" s="5">
        <v>0.125</v>
      </c>
      <c r="D10" s="5">
        <v>0.14199999999999999</v>
      </c>
      <c r="E10" s="5"/>
      <c r="F10" s="5">
        <f>2*0.079</f>
        <v>0.158</v>
      </c>
      <c r="G10" s="5">
        <v>0.5</v>
      </c>
      <c r="H10" s="10"/>
      <c r="I10" s="1" t="s">
        <v>0</v>
      </c>
      <c r="J10" s="6">
        <f>J$3/(3.3*LOG(D10/C10,10))</f>
        <v>1094.4002663363128</v>
      </c>
      <c r="K10" s="11" t="s">
        <v>10</v>
      </c>
      <c r="L10" s="6">
        <f>L$3/(3.3*LOG(F10/D10,10))</f>
        <v>1927.8922488862647</v>
      </c>
    </row>
    <row r="11" spans="1:12" x14ac:dyDescent="0.2">
      <c r="A11" s="13"/>
      <c r="B11" s="1" t="s">
        <v>1</v>
      </c>
      <c r="C11" s="5">
        <v>0.14199999999999999</v>
      </c>
      <c r="D11" s="5">
        <v>0.156</v>
      </c>
      <c r="E11" s="5"/>
      <c r="F11" s="5">
        <f>2*0.099</f>
        <v>0.19800000000000001</v>
      </c>
      <c r="G11" s="5">
        <v>0.61</v>
      </c>
      <c r="H11" s="10"/>
      <c r="I11" s="1" t="s">
        <v>1</v>
      </c>
      <c r="J11" s="6">
        <f>J$3/(3.3*LOG(D11/C11,10))</f>
        <v>1484.1239024641905</v>
      </c>
      <c r="K11" s="11" t="s">
        <v>10</v>
      </c>
      <c r="L11" s="6">
        <f t="shared" ref="L11:L14" si="2">L$3/(3.3*LOG(F11/D11,10))</f>
        <v>863.3709518888287</v>
      </c>
    </row>
    <row r="12" spans="1:12" x14ac:dyDescent="0.2">
      <c r="A12" s="13"/>
      <c r="B12" s="1" t="s">
        <v>2</v>
      </c>
      <c r="C12" s="5">
        <v>0.14000000000000001</v>
      </c>
      <c r="D12" s="5">
        <v>0.14799999999999999</v>
      </c>
      <c r="E12" s="5"/>
      <c r="F12" s="5">
        <f>2*0.084</f>
        <v>0.16800000000000001</v>
      </c>
      <c r="G12" s="5">
        <v>0.5</v>
      </c>
      <c r="H12" s="10"/>
      <c r="I12" s="1" t="s">
        <v>2</v>
      </c>
      <c r="J12" s="6">
        <f t="shared" ref="J12:J14" si="3">J$3/(3.3*LOG(D12/C12,10))</f>
        <v>2511.2648099027388</v>
      </c>
      <c r="K12" s="11" t="s">
        <v>10</v>
      </c>
      <c r="L12" s="6">
        <f t="shared" si="2"/>
        <v>1623.9399005683324</v>
      </c>
    </row>
    <row r="13" spans="1:12" x14ac:dyDescent="0.2">
      <c r="A13" s="13"/>
      <c r="B13" s="1" t="s">
        <v>11</v>
      </c>
      <c r="C13" s="5">
        <v>0.13200000000000001</v>
      </c>
      <c r="D13" s="5">
        <v>0.14199999999999999</v>
      </c>
      <c r="E13" s="5"/>
      <c r="F13" s="5">
        <f>2*0.116</f>
        <v>0.23200000000000001</v>
      </c>
      <c r="G13" s="5">
        <v>0.45</v>
      </c>
      <c r="H13" s="10"/>
      <c r="I13" s="1" t="s">
        <v>4</v>
      </c>
      <c r="J13" s="6">
        <f t="shared" si="3"/>
        <v>1910.9942305228808</v>
      </c>
      <c r="K13" s="11" t="s">
        <v>10</v>
      </c>
      <c r="L13" s="6">
        <f t="shared" si="2"/>
        <v>419.2968580106529</v>
      </c>
    </row>
    <row r="14" spans="1:12" x14ac:dyDescent="0.2">
      <c r="A14" s="13"/>
      <c r="B14" s="1" t="s">
        <v>3</v>
      </c>
      <c r="C14" s="5">
        <v>0.124</v>
      </c>
      <c r="D14" s="5">
        <v>0.154</v>
      </c>
      <c r="E14" s="5"/>
      <c r="F14" s="5">
        <f>2*0.116</f>
        <v>0.23200000000000001</v>
      </c>
      <c r="G14" s="5">
        <v>0.87</v>
      </c>
      <c r="H14" s="10"/>
      <c r="I14" s="1" t="s">
        <v>3</v>
      </c>
      <c r="J14" s="6">
        <f t="shared" si="3"/>
        <v>644.06675553912726</v>
      </c>
      <c r="K14" s="11" t="s">
        <v>10</v>
      </c>
      <c r="L14" s="6">
        <f t="shared" si="2"/>
        <v>502.30552157387552</v>
      </c>
    </row>
  </sheetData>
  <mergeCells count="3">
    <mergeCell ref="A5:A9"/>
    <mergeCell ref="A10:A14"/>
    <mergeCell ref="J1:L1"/>
  </mergeCells>
  <phoneticPr fontId="5" type="noConversion"/>
  <pageMargins left="0.75" right="0.75" top="1" bottom="1" header="0.5" footer="0.5"/>
  <pageSetup scale="74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DpigR -KCl only</vt:lpstr>
      <vt:lpstr>DpigR only</vt:lpstr>
      <vt:lpstr>Sheet1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Kathryn Ramsey</cp:lastModifiedBy>
  <cp:lastPrinted>2015-08-21T20:26:28Z</cp:lastPrinted>
  <dcterms:created xsi:type="dcterms:W3CDTF">2015-07-03T15:57:01Z</dcterms:created>
  <dcterms:modified xsi:type="dcterms:W3CDTF">2017-01-13T16:57:34Z</dcterms:modified>
</cp:coreProperties>
</file>