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62ED8E04-FCA4-F444-9793-91F5FE0B506F}" xr6:coauthVersionLast="45" xr6:coauthVersionMax="45" xr10:uidLastSave="{00000000-0000-0000-0000-000000000000}"/>
  <bookViews>
    <workbookView xWindow="0" yWindow="460" windowWidth="28800" windowHeight="16160" activeTab="1" xr2:uid="{166F9F6D-563E-4949-8B57-2B688FE9E244}"/>
  </bookViews>
  <sheets>
    <sheet name="Setup" sheetId="1" r:id="rId1"/>
    <sheet name="201024_Result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" l="1"/>
  <c r="P4" i="2"/>
  <c r="K47" i="2" l="1"/>
  <c r="N47" i="2" s="1"/>
  <c r="K46" i="2"/>
  <c r="N46" i="2" s="1"/>
  <c r="K42" i="2"/>
  <c r="N42" i="2" s="1"/>
  <c r="J42" i="2"/>
  <c r="M42" i="2" s="1"/>
  <c r="K49" i="2"/>
  <c r="N49" i="2" s="1"/>
  <c r="J49" i="2"/>
  <c r="M49" i="2" s="1"/>
  <c r="K48" i="2"/>
  <c r="N48" i="2" s="1"/>
  <c r="J48" i="2"/>
  <c r="M48" i="2" s="1"/>
  <c r="J47" i="2"/>
  <c r="M47" i="2" s="1"/>
  <c r="J46" i="2"/>
  <c r="M46" i="2" s="1"/>
  <c r="K45" i="2"/>
  <c r="N45" i="2" s="1"/>
  <c r="J45" i="2"/>
  <c r="M45" i="2" s="1"/>
  <c r="K44" i="2"/>
  <c r="N44" i="2" s="1"/>
  <c r="J44" i="2"/>
  <c r="M44" i="2" s="1"/>
  <c r="K43" i="2"/>
  <c r="N43" i="2" s="1"/>
  <c r="J43" i="2"/>
  <c r="M43" i="2" s="1"/>
  <c r="K30" i="2"/>
  <c r="N30" i="2" s="1"/>
  <c r="J30" i="2"/>
  <c r="M30" i="2" s="1"/>
  <c r="K29" i="2"/>
  <c r="N29" i="2" s="1"/>
  <c r="J29" i="2"/>
  <c r="M29" i="2" s="1"/>
  <c r="K28" i="2"/>
  <c r="N28" i="2" s="1"/>
  <c r="J28" i="2"/>
  <c r="M28" i="2" s="1"/>
  <c r="J27" i="2"/>
  <c r="M27" i="2" s="1"/>
  <c r="K26" i="2"/>
  <c r="N26" i="2" s="1"/>
  <c r="J26" i="2"/>
  <c r="M26" i="2" s="1"/>
  <c r="K25" i="2"/>
  <c r="N25" i="2" s="1"/>
  <c r="J25" i="2"/>
  <c r="M25" i="2" s="1"/>
  <c r="K24" i="2"/>
  <c r="N24" i="2" s="1"/>
  <c r="J24" i="2"/>
  <c r="M24" i="2" s="1"/>
  <c r="J23" i="2"/>
  <c r="M23" i="2" s="1"/>
  <c r="K27" i="2"/>
  <c r="N27" i="2" s="1"/>
  <c r="L23" i="2"/>
  <c r="K23" i="2"/>
  <c r="N23" i="2" s="1"/>
  <c r="L11" i="2"/>
  <c r="L10" i="2"/>
  <c r="L9" i="2"/>
  <c r="L8" i="2"/>
  <c r="L6" i="2"/>
  <c r="L7" i="2"/>
  <c r="L5" i="2"/>
  <c r="L4" i="2"/>
  <c r="K7" i="2"/>
  <c r="N7" i="2" s="1"/>
  <c r="K6" i="2"/>
  <c r="N6" i="2" s="1"/>
  <c r="K5" i="2"/>
  <c r="N5" i="2" s="1"/>
  <c r="K4" i="2"/>
  <c r="N4" i="2" s="1"/>
  <c r="K11" i="2"/>
  <c r="N11" i="2" s="1"/>
  <c r="K10" i="2"/>
  <c r="N10" i="2" s="1"/>
  <c r="K9" i="2"/>
  <c r="N9" i="2" s="1"/>
  <c r="K8" i="2"/>
  <c r="N8" i="2" s="1"/>
  <c r="J11" i="2"/>
  <c r="M11" i="2" s="1"/>
  <c r="J10" i="2"/>
  <c r="M10" i="2" s="1"/>
  <c r="J9" i="2"/>
  <c r="M9" i="2" s="1"/>
  <c r="J8" i="2"/>
  <c r="M8" i="2" s="1"/>
  <c r="J7" i="2"/>
  <c r="J6" i="2"/>
  <c r="M6" i="2" s="1"/>
  <c r="J5" i="2"/>
  <c r="M5" i="2" s="1"/>
  <c r="J4" i="2"/>
  <c r="M4" i="2" s="1"/>
  <c r="P6" i="2" l="1"/>
  <c r="P24" i="2"/>
  <c r="P11" i="2"/>
  <c r="P30" i="2"/>
  <c r="P29" i="2"/>
  <c r="P10" i="2"/>
  <c r="P28" i="2"/>
  <c r="P9" i="2"/>
  <c r="P27" i="2"/>
  <c r="P8" i="2"/>
  <c r="P25" i="2"/>
  <c r="P23" i="2"/>
  <c r="M7" i="2"/>
  <c r="P26" i="2" l="1"/>
  <c r="P7" i="2"/>
  <c r="H23" i="1"/>
  <c r="H24" i="1"/>
  <c r="H25" i="1"/>
  <c r="H22" i="1"/>
  <c r="F23" i="1"/>
  <c r="F24" i="1"/>
  <c r="F25" i="1"/>
  <c r="F22" i="1"/>
</calcChain>
</file>

<file path=xl/sharedStrings.xml><?xml version="1.0" encoding="utf-8"?>
<sst xmlns="http://schemas.openxmlformats.org/spreadsheetml/2006/main" count="261" uniqueCount="53">
  <si>
    <t>A</t>
  </si>
  <si>
    <t>B</t>
  </si>
  <si>
    <t>C</t>
  </si>
  <si>
    <t>D</t>
  </si>
  <si>
    <t>E</t>
  </si>
  <si>
    <t>F</t>
  </si>
  <si>
    <t>G</t>
  </si>
  <si>
    <t>H</t>
  </si>
  <si>
    <t>1A</t>
  </si>
  <si>
    <t>2A</t>
  </si>
  <si>
    <t>3A</t>
  </si>
  <si>
    <t>4A</t>
  </si>
  <si>
    <t>1B</t>
  </si>
  <si>
    <t>2B</t>
  </si>
  <si>
    <t>3B</t>
  </si>
  <si>
    <t>4B</t>
  </si>
  <si>
    <t>1C</t>
  </si>
  <si>
    <t>2C</t>
  </si>
  <si>
    <t>3C</t>
  </si>
  <si>
    <t>4C</t>
  </si>
  <si>
    <t>5' timepoint</t>
  </si>
  <si>
    <t>10' timepoint</t>
  </si>
  <si>
    <t>Strain</t>
  </si>
  <si>
    <t>Resuspended to</t>
  </si>
  <si>
    <t>For 1.3 mL at 0.04</t>
  </si>
  <si>
    <t>Final OD600</t>
  </si>
  <si>
    <t>LVS</t>
  </si>
  <si>
    <t>∆pmrA</t>
  </si>
  <si>
    <t>∆pmrA ∆priM</t>
  </si>
  <si>
    <t>∆priM</t>
  </si>
  <si>
    <t>Plating setup:</t>
  </si>
  <si>
    <t>Dilution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</si>
  <si>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</si>
  <si>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</si>
  <si>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∆</t>
    </r>
    <r>
      <rPr>
        <i/>
        <sz val="12"/>
        <color theme="1"/>
        <rFont val="Calibri"/>
        <family val="2"/>
        <scheme val="minor"/>
      </rPr>
      <t>priM</t>
    </r>
  </si>
  <si>
    <t>A: 0.1% SDS in 1X PBS</t>
  </si>
  <si>
    <t>Time</t>
  </si>
  <si>
    <t>10'</t>
  </si>
  <si>
    <t>5'</t>
  </si>
  <si>
    <t>B: 1% saponin in 1x PBS</t>
  </si>
  <si>
    <t>C: DMEM</t>
  </si>
  <si>
    <t>Average</t>
  </si>
  <si>
    <t>St Dev</t>
  </si>
  <si>
    <t>CFU / mL</t>
  </si>
  <si>
    <t>Stdev</t>
  </si>
  <si>
    <r>
      <t>LVS ∆</t>
    </r>
    <r>
      <rPr>
        <i/>
        <sz val="12"/>
        <color theme="1"/>
        <rFont val="Calibri"/>
        <family val="2"/>
        <scheme val="minor"/>
      </rPr>
      <t>pmrA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</si>
  <si>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</si>
  <si>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priM</t>
    </r>
  </si>
  <si>
    <t>B: 1% saponin in 1X PBS</t>
  </si>
  <si>
    <t>TMTC</t>
  </si>
  <si>
    <t>Precent alive</t>
  </si>
  <si>
    <t>vs DMEM</t>
  </si>
  <si>
    <t>vs saponin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</si>
</sst>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5B8B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" fillId="0" borderId="4" xfId="0" applyFont="1" applyBorder="1"/>
    <xf numFmtId="2" fontId="1" fillId="0" borderId="2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11" fontId="0" fillId="0" borderId="10" xfId="0" applyNumberFormat="1" applyBorder="1"/>
    <xf numFmtId="164" fontId="0" fillId="0" borderId="10" xfId="0" applyNumberFormat="1" applyBorder="1"/>
    <xf numFmtId="165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374018345333"/>
          <c:y val="0.1641798803551861"/>
          <c:w val="0.79757122294892635"/>
          <c:h val="0.6663334459648944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'201024_Results'!$J$2:$N$2</c:f>
              <c:strCache>
                <c:ptCount val="1"/>
                <c:pt idx="0">
                  <c:v>A: 0.1% SDS in 1X PBS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'201024_Results'!$N$4:$N$7</c:f>
                <c:numCache>
                  <c:formatCode>General</c:formatCode>
                  <c:ptCount val="4"/>
                  <c:pt idx="0">
                    <c:v>42426.406871192848</c:v>
                  </c:pt>
                  <c:pt idx="1">
                    <c:v>14142.13562373095</c:v>
                  </c:pt>
                  <c:pt idx="2">
                    <c:v>120208.15280171306</c:v>
                  </c:pt>
                  <c:pt idx="3">
                    <c:v>49497.474683058324</c:v>
                  </c:pt>
                </c:numCache>
              </c:numRef>
            </c:plus>
            <c:minus>
              <c:numRef>
                <c:f>'201024_Results'!$N$4:$N$7</c:f>
                <c:numCache>
                  <c:formatCode>General</c:formatCode>
                  <c:ptCount val="4"/>
                  <c:pt idx="0">
                    <c:v>42426.406871192848</c:v>
                  </c:pt>
                  <c:pt idx="1">
                    <c:v>14142.13562373095</c:v>
                  </c:pt>
                  <c:pt idx="2">
                    <c:v>120208.15280171306</c:v>
                  </c:pt>
                  <c:pt idx="3">
                    <c:v>49497.474683058324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'201024_Results'!$M$4:$M$7</c:f>
              <c:numCache>
                <c:formatCode>0.00E+00</c:formatCode>
                <c:ptCount val="4"/>
                <c:pt idx="0">
                  <c:v>670000</c:v>
                </c:pt>
                <c:pt idx="1">
                  <c:v>590000</c:v>
                </c:pt>
                <c:pt idx="2">
                  <c:v>675000</c:v>
                </c:pt>
                <c:pt idx="3">
                  <c:v>405000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1C4B-BEC8-06227C242BAD}"/>
            </c:ext>
          </c:extLst>
        </c:ser>
        <c:ser>
          <c:idx val="0"/>
          <c:order val="1"/>
          <c:tx>
            <c:strRef>
              <c:f>'201024_Results'!$J$21:$N$21</c:f>
              <c:strCache>
                <c:ptCount val="1"/>
                <c:pt idx="0">
                  <c:v>B: 1% saponin in 1X PBS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'201024_Results'!$N$23:$N$26</c:f>
                <c:numCache>
                  <c:formatCode>General</c:formatCode>
                  <c:ptCount val="4"/>
                  <c:pt idx="0">
                    <c:v>14142.13562373095</c:v>
                  </c:pt>
                  <c:pt idx="1">
                    <c:v>70710.678118654745</c:v>
                  </c:pt>
                  <c:pt idx="2">
                    <c:v>70710.678118654745</c:v>
                  </c:pt>
                  <c:pt idx="3">
                    <c:v>282842.71247461898</c:v>
                  </c:pt>
                </c:numCache>
              </c:numRef>
            </c:plus>
            <c:minus>
              <c:numRef>
                <c:f>'201024_Results'!$N$23:$N$26</c:f>
                <c:numCache>
                  <c:formatCode>General</c:formatCode>
                  <c:ptCount val="4"/>
                  <c:pt idx="0">
                    <c:v>14142.13562373095</c:v>
                  </c:pt>
                  <c:pt idx="1">
                    <c:v>70710.678118654745</c:v>
                  </c:pt>
                  <c:pt idx="2">
                    <c:v>70710.678118654745</c:v>
                  </c:pt>
                  <c:pt idx="3">
                    <c:v>282842.71247461898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[1]Sheet1!$H$23:$H$26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∆priM</c:v>
                </c:pt>
              </c:strCache>
            </c:strRef>
          </c:cat>
          <c:val>
            <c:numRef>
              <c:f>'201024_Results'!$M$23:$M$26</c:f>
              <c:numCache>
                <c:formatCode>0.00E+00</c:formatCode>
                <c:ptCount val="4"/>
                <c:pt idx="0">
                  <c:v>1140000</c:v>
                </c:pt>
                <c:pt idx="1">
                  <c:v>1050000</c:v>
                </c:pt>
                <c:pt idx="2">
                  <c:v>1350000</c:v>
                </c:pt>
                <c:pt idx="3">
                  <c:v>1899999.9999999998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9-1C4B-BEC8-06227C242BAD}"/>
            </c:ext>
          </c:extLst>
        </c:ser>
        <c:ser>
          <c:idx val="1"/>
          <c:order val="2"/>
          <c:tx>
            <c:strRef>
              <c:f>'201024_Results'!$J$40:$N$40</c:f>
              <c:strCache>
                <c:ptCount val="1"/>
                <c:pt idx="0">
                  <c:v>C: DMEM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'201024_Results'!$N$42:$N$45</c:f>
                <c:numCache>
                  <c:formatCode>General</c:formatCode>
                  <c:ptCount val="4"/>
                  <c:pt idx="0">
                    <c:v>212132.03435596422</c:v>
                  </c:pt>
                  <c:pt idx="1">
                    <c:v>353553.39059327374</c:v>
                  </c:pt>
                  <c:pt idx="2">
                    <c:v>777817.45930520224</c:v>
                  </c:pt>
                  <c:pt idx="3">
                    <c:v>0</c:v>
                  </c:pt>
                </c:numCache>
              </c:numRef>
            </c:plus>
            <c:minus>
              <c:numRef>
                <c:f>'201024_Results'!$N$42:$N$45</c:f>
                <c:numCache>
                  <c:formatCode>General</c:formatCode>
                  <c:ptCount val="4"/>
                  <c:pt idx="0">
                    <c:v>212132.03435596422</c:v>
                  </c:pt>
                  <c:pt idx="1">
                    <c:v>353553.39059327374</c:v>
                  </c:pt>
                  <c:pt idx="2">
                    <c:v>777817.45930520224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'201024_Results'!$M$42:$M$45</c:f>
              <c:numCache>
                <c:formatCode>0.00E+00</c:formatCode>
                <c:ptCount val="4"/>
                <c:pt idx="0">
                  <c:v>1849999.9999999998</c:v>
                </c:pt>
                <c:pt idx="1">
                  <c:v>1050000</c:v>
                </c:pt>
                <c:pt idx="2">
                  <c:v>1549999.9999999998</c:v>
                </c:pt>
                <c:pt idx="3">
                  <c:v>1599999.9999999998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9-1C4B-BEC8-06227C242B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399071"/>
        <c:axId val="474380927"/>
      </c:barChart>
      <c:catAx>
        <c:axId val="4743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0927"/>
        <c:crossesAt val="0"/>
        <c:auto val="1"/>
        <c:lblAlgn val="ctr"/>
        <c:lblOffset val="100"/>
        <c:noMultiLvlLbl val="0"/>
      </c:catAx>
      <c:valAx>
        <c:axId val="4743809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CFU per mL after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5 minutes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34471752744806"/>
          <c:y val="0.146806348042468"/>
          <c:w val="0.80033545105128823"/>
          <c:h val="0.683706978277612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'201024_Results'!$J$2:$N$2</c:f>
              <c:strCache>
                <c:ptCount val="1"/>
                <c:pt idx="0">
                  <c:v>A: 0.1% SDS in 1X PBS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'201024_Results'!$N$8:$N$11</c:f>
                <c:numCache>
                  <c:formatCode>General</c:formatCode>
                  <c:ptCount val="4"/>
                  <c:pt idx="0">
                    <c:v>35355.339059327373</c:v>
                  </c:pt>
                  <c:pt idx="1">
                    <c:v>84852.813742385697</c:v>
                  </c:pt>
                  <c:pt idx="2">
                    <c:v>0</c:v>
                  </c:pt>
                  <c:pt idx="3">
                    <c:v>77781.745930520221</c:v>
                  </c:pt>
                </c:numCache>
              </c:numRef>
            </c:plus>
            <c:minus>
              <c:numRef>
                <c:f>'201024_Results'!$N$8:$N$11</c:f>
                <c:numCache>
                  <c:formatCode>General</c:formatCode>
                  <c:ptCount val="4"/>
                  <c:pt idx="0">
                    <c:v>35355.339059327373</c:v>
                  </c:pt>
                  <c:pt idx="1">
                    <c:v>84852.813742385697</c:v>
                  </c:pt>
                  <c:pt idx="2">
                    <c:v>0</c:v>
                  </c:pt>
                  <c:pt idx="3">
                    <c:v>77781.745930520221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'201024_Results'!$M$8:$M$11</c:f>
              <c:numCache>
                <c:formatCode>0.00E+00</c:formatCode>
                <c:ptCount val="4"/>
                <c:pt idx="0">
                  <c:v>315000</c:v>
                </c:pt>
                <c:pt idx="1">
                  <c:v>160000</c:v>
                </c:pt>
                <c:pt idx="2">
                  <c:v>190000</c:v>
                </c:pt>
                <c:pt idx="3">
                  <c:v>305000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0-1A40-882F-C88A019D4047}"/>
            </c:ext>
          </c:extLst>
        </c:ser>
        <c:ser>
          <c:idx val="0"/>
          <c:order val="1"/>
          <c:tx>
            <c:strRef>
              <c:f>'201024_Results'!$J$21:$N$21</c:f>
              <c:strCache>
                <c:ptCount val="1"/>
                <c:pt idx="0">
                  <c:v>B: 1% saponin in 1X PBS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'201024_Results'!$N$27:$N$30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565685.42494923796</c:v>
                  </c:pt>
                  <c:pt idx="2">
                    <c:v>0</c:v>
                  </c:pt>
                  <c:pt idx="3">
                    <c:v>141421.35623730949</c:v>
                  </c:pt>
                </c:numCache>
              </c:numRef>
            </c:plus>
            <c:minus>
              <c:numRef>
                <c:f>'201024_Results'!$N$27:$N$30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565685.42494923796</c:v>
                  </c:pt>
                  <c:pt idx="2">
                    <c:v>0</c:v>
                  </c:pt>
                  <c:pt idx="3">
                    <c:v>141421.35623730949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[1]Sheet1!$H$23:$H$26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∆priM</c:v>
                </c:pt>
              </c:strCache>
            </c:strRef>
          </c:cat>
          <c:val>
            <c:numRef>
              <c:f>'201024_Results'!$M$27:$M$30</c:f>
              <c:numCache>
                <c:formatCode>0.00E+00</c:formatCode>
                <c:ptCount val="4"/>
                <c:pt idx="0">
                  <c:v>1449999.9999999998</c:v>
                </c:pt>
                <c:pt idx="1">
                  <c:v>999999.99999999988</c:v>
                </c:pt>
                <c:pt idx="2">
                  <c:v>1200000</c:v>
                </c:pt>
                <c:pt idx="3">
                  <c:v>1899999.9999999998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0-1A40-882F-C88A019D4047}"/>
            </c:ext>
          </c:extLst>
        </c:ser>
        <c:ser>
          <c:idx val="1"/>
          <c:order val="2"/>
          <c:tx>
            <c:strRef>
              <c:f>'201024_Results'!$J$40:$N$40</c:f>
              <c:strCache>
                <c:ptCount val="1"/>
                <c:pt idx="0">
                  <c:v>C: DMEM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'201024_Results'!$N$46:$N$49</c:f>
                <c:numCache>
                  <c:formatCode>General</c:formatCode>
                  <c:ptCount val="4"/>
                  <c:pt idx="0">
                    <c:v>70710.678118654745</c:v>
                  </c:pt>
                  <c:pt idx="1">
                    <c:v>70710.678118654745</c:v>
                  </c:pt>
                  <c:pt idx="2">
                    <c:v>494974.7468305832</c:v>
                  </c:pt>
                  <c:pt idx="3">
                    <c:v>848528.13742385688</c:v>
                  </c:pt>
                </c:numCache>
              </c:numRef>
            </c:plus>
            <c:minus>
              <c:numRef>
                <c:f>'201024_Results'!$N$46:$N$49</c:f>
                <c:numCache>
                  <c:formatCode>General</c:formatCode>
                  <c:ptCount val="4"/>
                  <c:pt idx="0">
                    <c:v>70710.678118654745</c:v>
                  </c:pt>
                  <c:pt idx="1">
                    <c:v>70710.678118654745</c:v>
                  </c:pt>
                  <c:pt idx="2">
                    <c:v>494974.7468305832</c:v>
                  </c:pt>
                  <c:pt idx="3">
                    <c:v>848528.13742385688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'201024_Results'!$M$46:$M$49</c:f>
              <c:numCache>
                <c:formatCode>0.00E+00</c:formatCode>
                <c:ptCount val="4"/>
                <c:pt idx="0">
                  <c:v>1549999.9999999998</c:v>
                </c:pt>
                <c:pt idx="1">
                  <c:v>1449999.9999999998</c:v>
                </c:pt>
                <c:pt idx="2">
                  <c:v>1350000</c:v>
                </c:pt>
                <c:pt idx="3">
                  <c:v>1699999.9999999998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0-1A40-882F-C88A019D4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399071"/>
        <c:axId val="474380927"/>
      </c:barChart>
      <c:catAx>
        <c:axId val="4743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0927"/>
        <c:crossesAt val="0"/>
        <c:auto val="1"/>
        <c:lblAlgn val="ctr"/>
        <c:lblOffset val="100"/>
        <c:noMultiLvlLbl val="0"/>
      </c:catAx>
      <c:valAx>
        <c:axId val="4743809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CFU per mL after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10 minutes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4573833249367"/>
          <c:y val="4.2565164268259584E-2"/>
          <c:w val="0.84119868569331602"/>
          <c:h val="0.7152049522748563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'201024_Results'!$P$2</c:f>
              <c:strCache>
                <c:ptCount val="1"/>
                <c:pt idx="0">
                  <c:v>vs DMEM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'201024_Results'!$H$4:$I$11</c:f>
              <c:multiLvlStrCache>
                <c:ptCount val="8"/>
                <c:lvl>
                  <c:pt idx="0">
                    <c:v>LVS</c:v>
                  </c:pt>
                  <c:pt idx="1">
                    <c:v>LVS ∆pmrA</c:v>
                  </c:pt>
                  <c:pt idx="2">
                    <c:v>LVS ∆pmrA ∆priM</c:v>
                  </c:pt>
                  <c:pt idx="3">
                    <c:v>LVS ∆priM</c:v>
                  </c:pt>
                  <c:pt idx="4">
                    <c:v>LVS</c:v>
                  </c:pt>
                  <c:pt idx="5">
                    <c:v>LVS ∆pmrA</c:v>
                  </c:pt>
                  <c:pt idx="6">
                    <c:v>LVS ∆pmrA ∆priM</c:v>
                  </c:pt>
                  <c:pt idx="7">
                    <c:v>LVS ∆priM</c:v>
                  </c:pt>
                </c:lvl>
                <c:lvl>
                  <c:pt idx="0">
                    <c:v>5'</c:v>
                  </c:pt>
                  <c:pt idx="4">
                    <c:v>10'</c:v>
                  </c:pt>
                </c:lvl>
              </c:multiLvlStrCache>
            </c:multiLvlStrRef>
          </c:cat>
          <c:val>
            <c:numRef>
              <c:f>'201024_Results'!$P$4:$P$11</c:f>
              <c:numCache>
                <c:formatCode>0.0%</c:formatCode>
                <c:ptCount val="8"/>
                <c:pt idx="0">
                  <c:v>0.36216216216216218</c:v>
                </c:pt>
                <c:pt idx="1">
                  <c:v>0.56190476190476191</c:v>
                </c:pt>
                <c:pt idx="2">
                  <c:v>0.43548387096774199</c:v>
                </c:pt>
                <c:pt idx="3">
                  <c:v>0.25312500000000004</c:v>
                </c:pt>
                <c:pt idx="4">
                  <c:v>0.20322580645161292</c:v>
                </c:pt>
                <c:pt idx="5">
                  <c:v>0.11034482758620691</c:v>
                </c:pt>
                <c:pt idx="6">
                  <c:v>0.14074074074074075</c:v>
                </c:pt>
                <c:pt idx="7">
                  <c:v>0.17941176470588238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6-594D-A80A-13F488E01BD7}"/>
            </c:ext>
          </c:extLst>
        </c:ser>
        <c:ser>
          <c:idx val="0"/>
          <c:order val="1"/>
          <c:tx>
            <c:strRef>
              <c:f>'201024_Results'!$P$21</c:f>
              <c:strCache>
                <c:ptCount val="1"/>
                <c:pt idx="0">
                  <c:v>vs saponin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val>
            <c:numRef>
              <c:f>'201024_Results'!$P$23:$P$30</c:f>
              <c:numCache>
                <c:formatCode>0.0%</c:formatCode>
                <c:ptCount val="8"/>
                <c:pt idx="0">
                  <c:v>0.58771929824561409</c:v>
                </c:pt>
                <c:pt idx="1">
                  <c:v>0.56190476190476191</c:v>
                </c:pt>
                <c:pt idx="2">
                  <c:v>0.5</c:v>
                </c:pt>
                <c:pt idx="3">
                  <c:v>0.21315789473684213</c:v>
                </c:pt>
                <c:pt idx="4">
                  <c:v>0.21724137931034487</c:v>
                </c:pt>
                <c:pt idx="5">
                  <c:v>0.16000000000000003</c:v>
                </c:pt>
                <c:pt idx="6">
                  <c:v>0.15833333333333333</c:v>
                </c:pt>
                <c:pt idx="7">
                  <c:v>0.16052631578947371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6-594D-A80A-13F488E01B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399071"/>
        <c:axId val="474380927"/>
      </c:barChart>
      <c:catAx>
        <c:axId val="4743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0927"/>
        <c:crossesAt val="0"/>
        <c:auto val="1"/>
        <c:lblAlgn val="ctr"/>
        <c:lblOffset val="100"/>
        <c:noMultiLvlLbl val="0"/>
      </c:catAx>
      <c:valAx>
        <c:axId val="4743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Percent Survival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in 0.1% SDS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91945055904017"/>
          <c:y val="5.9887080031394792E-2"/>
          <c:w val="0.22433024207767965"/>
          <c:h val="0.16292376636200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4573833249367"/>
          <c:y val="4.2565164268259584E-2"/>
          <c:w val="0.84119868569331602"/>
          <c:h val="0.7152049522748563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'201024_Results'!$P$2</c:f>
              <c:strCache>
                <c:ptCount val="1"/>
                <c:pt idx="0">
                  <c:v>vs DMEM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'201024_Results'!$H$4:$I$11</c:f>
              <c:multiLvlStrCache>
                <c:ptCount val="8"/>
                <c:lvl>
                  <c:pt idx="0">
                    <c:v>LVS</c:v>
                  </c:pt>
                  <c:pt idx="1">
                    <c:v>LVS ∆pmrA</c:v>
                  </c:pt>
                  <c:pt idx="2">
                    <c:v>LVS ∆pmrA ∆priM</c:v>
                  </c:pt>
                  <c:pt idx="3">
                    <c:v>LVS ∆priM</c:v>
                  </c:pt>
                  <c:pt idx="4">
                    <c:v>LVS</c:v>
                  </c:pt>
                  <c:pt idx="5">
                    <c:v>LVS ∆pmrA</c:v>
                  </c:pt>
                  <c:pt idx="6">
                    <c:v>LVS ∆pmrA ∆priM</c:v>
                  </c:pt>
                  <c:pt idx="7">
                    <c:v>LVS ∆priM</c:v>
                  </c:pt>
                </c:lvl>
                <c:lvl>
                  <c:pt idx="0">
                    <c:v>5'</c:v>
                  </c:pt>
                  <c:pt idx="4">
                    <c:v>10'</c:v>
                  </c:pt>
                </c:lvl>
              </c:multiLvlStrCache>
            </c:multiLvlStrRef>
          </c:cat>
          <c:val>
            <c:numRef>
              <c:f>'201024_Results'!$P$4:$P$11</c:f>
              <c:numCache>
                <c:formatCode>0.0%</c:formatCode>
                <c:ptCount val="8"/>
                <c:pt idx="0">
                  <c:v>0.36216216216216218</c:v>
                </c:pt>
                <c:pt idx="1">
                  <c:v>0.56190476190476191</c:v>
                </c:pt>
                <c:pt idx="2">
                  <c:v>0.43548387096774199</c:v>
                </c:pt>
                <c:pt idx="3">
                  <c:v>0.25312500000000004</c:v>
                </c:pt>
                <c:pt idx="4">
                  <c:v>0.20322580645161292</c:v>
                </c:pt>
                <c:pt idx="5">
                  <c:v>0.11034482758620691</c:v>
                </c:pt>
                <c:pt idx="6">
                  <c:v>0.14074074074074075</c:v>
                </c:pt>
                <c:pt idx="7">
                  <c:v>0.17941176470588238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A-AE40-A1EE-5BDC1297FCAB}"/>
            </c:ext>
          </c:extLst>
        </c:ser>
        <c:ser>
          <c:idx val="0"/>
          <c:order val="1"/>
          <c:tx>
            <c:strRef>
              <c:f>'201024_Results'!$P$21</c:f>
              <c:strCache>
                <c:ptCount val="1"/>
                <c:pt idx="0">
                  <c:v>vs saponin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val>
            <c:numRef>
              <c:f>'201024_Results'!$P$23:$P$30</c:f>
              <c:numCache>
                <c:formatCode>0.0%</c:formatCode>
                <c:ptCount val="8"/>
                <c:pt idx="0">
                  <c:v>0.58771929824561409</c:v>
                </c:pt>
                <c:pt idx="1">
                  <c:v>0.56190476190476191</c:v>
                </c:pt>
                <c:pt idx="2">
                  <c:v>0.5</c:v>
                </c:pt>
                <c:pt idx="3">
                  <c:v>0.21315789473684213</c:v>
                </c:pt>
                <c:pt idx="4">
                  <c:v>0.21724137931034487</c:v>
                </c:pt>
                <c:pt idx="5">
                  <c:v>0.16000000000000003</c:v>
                </c:pt>
                <c:pt idx="6">
                  <c:v>0.15833333333333333</c:v>
                </c:pt>
                <c:pt idx="7">
                  <c:v>0.16052631578947371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A-AE40-A1EE-5BDC1297FC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399071"/>
        <c:axId val="474380927"/>
      </c:barChart>
      <c:catAx>
        <c:axId val="4743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0927"/>
        <c:crossesAt val="0"/>
        <c:auto val="1"/>
        <c:lblAlgn val="ctr"/>
        <c:lblOffset val="100"/>
        <c:noMultiLvlLbl val="0"/>
      </c:catAx>
      <c:valAx>
        <c:axId val="4743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Percent Survival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in 0.1% SDS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91945055904017"/>
          <c:y val="5.9887080031394792E-2"/>
          <c:w val="0.22433024207767965"/>
          <c:h val="0.16292376636200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165100</xdr:colOff>
      <xdr:row>2</xdr:row>
      <xdr:rowOff>0</xdr:rowOff>
    </xdr:from>
    <xdr:to>
      <xdr:col>21</xdr:col>
      <xdr:colOff>632011</xdr:colOff>
      <xdr:row>16</xdr:row>
      <xdr:rowOff>79188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F79222-4A0F-F448-9189-127DC43AD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228600</xdr:colOff>
      <xdr:row>20</xdr:row>
      <xdr:rowOff>0</xdr:rowOff>
    </xdr:from>
    <xdr:to>
      <xdr:col>21</xdr:col>
      <xdr:colOff>695511</xdr:colOff>
      <xdr:row>34</xdr:row>
      <xdr:rowOff>79188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04ABE2-819B-854E-A5AD-7F6A27677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36</xdr:row>
      <xdr:rowOff>0</xdr:rowOff>
    </xdr:from>
    <xdr:to>
      <xdr:col>21</xdr:col>
      <xdr:colOff>466911</xdr:colOff>
      <xdr:row>55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77F084-146C-0C4D-942F-A297E6F38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36</xdr:row>
      <xdr:rowOff>0</xdr:rowOff>
    </xdr:from>
    <xdr:to>
      <xdr:col>28</xdr:col>
      <xdr:colOff>352611</xdr:colOff>
      <xdr:row>55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C24EA3-F41B-0749-9A47-DB35886DB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09_LVS_detergent_sensitiv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I2" t="str">
            <v>A: 0.1% SDS</v>
          </cell>
        </row>
        <row r="23">
          <cell r="H23" t="str">
            <v>LVS</v>
          </cell>
        </row>
        <row r="24">
          <cell r="H24" t="str">
            <v>LVS ∆pmrA</v>
          </cell>
        </row>
        <row r="25">
          <cell r="H25" t="str">
            <v>LVS ∆pmrA ∆priM</v>
          </cell>
        </row>
        <row r="26">
          <cell r="H26" t="str">
            <v>LVS ∆priM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DC0E-22EF-5C4E-A6AE-80616DFE4236}">
  <dimension ref="C3:P31"/>
  <sheetViews>
    <sheetView topLeftCell="A9" zoomScale="130" zoomScaleNormal="130" workbookViewId="0">
      <selection activeCell="E22" sqref="E22:G25"/>
    </sheetView>
  </sheetViews>
  <sheetFormatPr baseColWidth="10" defaultRowHeight="16" x14ac:dyDescent="0.2"/>
  <sheetData>
    <row r="3" spans="6:14" ht="17" thickBot="1" x14ac:dyDescent="0.25"/>
    <row r="4" spans="6:14" ht="17" thickBot="1" x14ac:dyDescent="0.25">
      <c r="G4" s="27" t="s">
        <v>20</v>
      </c>
      <c r="H4" s="28"/>
      <c r="I4" s="28"/>
      <c r="J4" s="28"/>
      <c r="K4" s="28" t="s">
        <v>21</v>
      </c>
      <c r="L4" s="28"/>
      <c r="M4" s="28"/>
      <c r="N4" s="29"/>
    </row>
    <row r="5" spans="6:14" ht="17" thickBot="1" x14ac:dyDescent="0.25">
      <c r="F5" s="1"/>
      <c r="G5" s="9" t="s">
        <v>0</v>
      </c>
      <c r="H5" s="9" t="s">
        <v>1</v>
      </c>
      <c r="I5" s="9" t="s">
        <v>2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</row>
    <row r="6" spans="6:14" ht="17" thickBot="1" x14ac:dyDescent="0.25">
      <c r="F6" s="2">
        <v>1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8</v>
      </c>
      <c r="L6" s="3" t="s">
        <v>9</v>
      </c>
      <c r="M6" s="3" t="s">
        <v>10</v>
      </c>
      <c r="N6" s="3" t="s">
        <v>11</v>
      </c>
    </row>
    <row r="7" spans="6:14" ht="17" thickBot="1" x14ac:dyDescent="0.25">
      <c r="F7" s="2">
        <v>2</v>
      </c>
      <c r="G7" s="4"/>
      <c r="H7" s="4"/>
      <c r="I7" s="4"/>
      <c r="J7" s="4"/>
      <c r="K7" s="4"/>
      <c r="L7" s="4"/>
      <c r="M7" s="4"/>
      <c r="N7" s="4"/>
    </row>
    <row r="8" spans="6:14" ht="17" thickBot="1" x14ac:dyDescent="0.25">
      <c r="F8" s="2">
        <v>3</v>
      </c>
      <c r="G8" s="4"/>
      <c r="H8" s="4"/>
      <c r="I8" s="4"/>
      <c r="J8" s="4"/>
      <c r="K8" s="4"/>
      <c r="L8" s="4"/>
      <c r="M8" s="4"/>
      <c r="N8" s="4"/>
    </row>
    <row r="9" spans="6:14" ht="17" thickBot="1" x14ac:dyDescent="0.25">
      <c r="F9" s="2">
        <v>4</v>
      </c>
      <c r="G9" s="4"/>
      <c r="H9" s="4"/>
      <c r="I9" s="4"/>
      <c r="J9" s="4"/>
      <c r="K9" s="4"/>
      <c r="L9" s="4"/>
      <c r="M9" s="4"/>
      <c r="N9" s="4"/>
    </row>
    <row r="10" spans="6:14" ht="17" thickBot="1" x14ac:dyDescent="0.25">
      <c r="F10" s="2">
        <v>5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6:14" ht="17" thickBot="1" x14ac:dyDescent="0.25">
      <c r="F11" s="2">
        <v>6</v>
      </c>
      <c r="G11" s="6"/>
      <c r="H11" s="6"/>
      <c r="I11" s="6"/>
      <c r="J11" s="6"/>
      <c r="K11" s="6"/>
      <c r="L11" s="6"/>
      <c r="M11" s="6"/>
      <c r="N11" s="6"/>
    </row>
    <row r="12" spans="6:14" ht="17" thickBot="1" x14ac:dyDescent="0.25">
      <c r="F12" s="2">
        <v>7</v>
      </c>
      <c r="G12" s="6"/>
      <c r="H12" s="6"/>
      <c r="I12" s="6"/>
      <c r="J12" s="6"/>
      <c r="K12" s="6"/>
      <c r="L12" s="6"/>
      <c r="M12" s="6"/>
      <c r="N12" s="6"/>
    </row>
    <row r="13" spans="6:14" ht="17" thickBot="1" x14ac:dyDescent="0.25">
      <c r="F13" s="2">
        <v>8</v>
      </c>
      <c r="G13" s="6"/>
      <c r="H13" s="6"/>
      <c r="I13" s="6"/>
      <c r="J13" s="6"/>
      <c r="K13" s="6"/>
      <c r="L13" s="6"/>
      <c r="M13" s="6"/>
      <c r="N13" s="6"/>
    </row>
    <row r="14" spans="6:14" ht="17" thickBot="1" x14ac:dyDescent="0.25">
      <c r="F14" s="2">
        <v>9</v>
      </c>
      <c r="G14" s="7" t="s">
        <v>16</v>
      </c>
      <c r="H14" s="7" t="s">
        <v>17</v>
      </c>
      <c r="I14" s="7" t="s">
        <v>18</v>
      </c>
      <c r="J14" s="7" t="s">
        <v>19</v>
      </c>
      <c r="K14" s="7" t="s">
        <v>16</v>
      </c>
      <c r="L14" s="7" t="s">
        <v>17</v>
      </c>
      <c r="M14" s="7" t="s">
        <v>18</v>
      </c>
      <c r="N14" s="7" t="s">
        <v>19</v>
      </c>
    </row>
    <row r="15" spans="6:14" ht="17" thickBot="1" x14ac:dyDescent="0.25">
      <c r="F15" s="2">
        <v>10</v>
      </c>
      <c r="G15" s="8"/>
      <c r="H15" s="8"/>
      <c r="I15" s="8"/>
      <c r="J15" s="8"/>
      <c r="K15" s="8"/>
      <c r="L15" s="8"/>
      <c r="M15" s="8"/>
      <c r="N15" s="8"/>
    </row>
    <row r="16" spans="6:14" ht="17" thickBot="1" x14ac:dyDescent="0.25">
      <c r="F16" s="2">
        <v>11</v>
      </c>
      <c r="G16" s="8"/>
      <c r="H16" s="8"/>
      <c r="I16" s="8"/>
      <c r="J16" s="8"/>
      <c r="K16" s="8"/>
      <c r="L16" s="8"/>
      <c r="M16" s="8"/>
      <c r="N16" s="8"/>
    </row>
    <row r="17" spans="3:16" ht="17" thickBot="1" x14ac:dyDescent="0.25">
      <c r="F17" s="2">
        <v>12</v>
      </c>
      <c r="G17" s="8"/>
      <c r="H17" s="8"/>
      <c r="I17" s="8"/>
      <c r="J17" s="8"/>
      <c r="K17" s="8"/>
      <c r="L17" s="8"/>
      <c r="M17" s="8"/>
      <c r="N17" s="8"/>
    </row>
    <row r="20" spans="3:16" ht="17" thickBot="1" x14ac:dyDescent="0.25"/>
    <row r="21" spans="3:16" ht="27" thickBot="1" x14ac:dyDescent="0.25">
      <c r="C21" s="10"/>
      <c r="D21" s="11" t="s">
        <v>22</v>
      </c>
      <c r="E21" s="12" t="s">
        <v>23</v>
      </c>
      <c r="F21" s="12" t="s">
        <v>24</v>
      </c>
      <c r="G21" s="13" t="s">
        <v>25</v>
      </c>
      <c r="H21">
        <v>2.2499999999999999E-4</v>
      </c>
    </row>
    <row r="22" spans="3:16" ht="17" thickBot="1" x14ac:dyDescent="0.25">
      <c r="C22" s="14">
        <v>1</v>
      </c>
      <c r="D22" s="15" t="s">
        <v>26</v>
      </c>
      <c r="E22" s="16">
        <v>4.49</v>
      </c>
      <c r="F22" s="20">
        <f>(1300*0.04)/E22</f>
        <v>11.581291759465479</v>
      </c>
      <c r="G22" s="16">
        <v>4.4999999999999998E-2</v>
      </c>
      <c r="H22">
        <f>(H$21*1000)/G22</f>
        <v>5</v>
      </c>
    </row>
    <row r="23" spans="3:16" ht="17" thickBot="1" x14ac:dyDescent="0.25">
      <c r="C23" s="17">
        <v>2</v>
      </c>
      <c r="D23" s="18" t="s">
        <v>27</v>
      </c>
      <c r="E23" s="19">
        <v>4.13</v>
      </c>
      <c r="F23" s="20">
        <f t="shared" ref="F23:F25" si="0">(1300*0.04)/E23</f>
        <v>12.590799031476998</v>
      </c>
      <c r="G23" s="19">
        <v>4.4999999999999998E-2</v>
      </c>
      <c r="H23">
        <f t="shared" ref="H23:H25" si="1">(H$21*1000)/G23</f>
        <v>5</v>
      </c>
    </row>
    <row r="24" spans="3:16" ht="17" thickBot="1" x14ac:dyDescent="0.25">
      <c r="C24" s="17">
        <v>3</v>
      </c>
      <c r="D24" s="18" t="s">
        <v>28</v>
      </c>
      <c r="E24" s="19">
        <v>2.82</v>
      </c>
      <c r="F24" s="20">
        <f t="shared" si="0"/>
        <v>18.439716312056738</v>
      </c>
      <c r="G24" s="19">
        <v>0.05</v>
      </c>
      <c r="H24">
        <f t="shared" si="1"/>
        <v>4.5</v>
      </c>
    </row>
    <row r="25" spans="3:16" ht="17" thickBot="1" x14ac:dyDescent="0.25">
      <c r="C25" s="17">
        <v>4</v>
      </c>
      <c r="D25" s="18" t="s">
        <v>29</v>
      </c>
      <c r="E25" s="19">
        <v>3.78</v>
      </c>
      <c r="F25" s="20">
        <f t="shared" si="0"/>
        <v>13.756613756613758</v>
      </c>
      <c r="G25" s="19">
        <v>4.2999999999999997E-2</v>
      </c>
      <c r="H25">
        <f t="shared" si="1"/>
        <v>5.2325581395348841</v>
      </c>
    </row>
    <row r="29" spans="3:16" x14ac:dyDescent="0.2">
      <c r="I29" t="s">
        <v>30</v>
      </c>
    </row>
    <row r="30" spans="3:16" ht="17" thickBot="1" x14ac:dyDescent="0.25">
      <c r="I30" s="2">
        <v>1</v>
      </c>
      <c r="J30" s="2">
        <v>2</v>
      </c>
      <c r="K30" s="2">
        <v>3</v>
      </c>
      <c r="L30" s="2">
        <v>4</v>
      </c>
      <c r="M30" s="2">
        <v>1</v>
      </c>
      <c r="N30" s="2">
        <v>2</v>
      </c>
      <c r="O30" s="2">
        <v>3</v>
      </c>
      <c r="P30" s="2">
        <v>4</v>
      </c>
    </row>
    <row r="31" spans="3:16" ht="17" thickBot="1" x14ac:dyDescent="0.25">
      <c r="I31" s="3" t="s">
        <v>8</v>
      </c>
      <c r="J31" s="4"/>
      <c r="K31" s="4"/>
      <c r="L31" s="4"/>
      <c r="M31" s="3" t="s">
        <v>8</v>
      </c>
      <c r="N31" s="4"/>
      <c r="O31" s="4"/>
      <c r="P31" s="4"/>
    </row>
  </sheetData>
  <mergeCells count="2">
    <mergeCell ref="G4:J4"/>
    <mergeCell ref="K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DA03-3B58-9B4C-BACB-2E72C2756669}">
  <dimension ref="A1:P56"/>
  <sheetViews>
    <sheetView tabSelected="1" topLeftCell="F1" workbookViewId="0">
      <selection activeCell="W21" sqref="W21"/>
    </sheetView>
  </sheetViews>
  <sheetFormatPr baseColWidth="10" defaultRowHeight="16" x14ac:dyDescent="0.2"/>
  <cols>
    <col min="1" max="1" width="5.33203125" bestFit="1" customWidth="1"/>
    <col min="3" max="6" width="7.1640625" customWidth="1"/>
    <col min="8" max="8" width="3.6640625" bestFit="1" customWidth="1"/>
    <col min="9" max="9" width="16" bestFit="1" customWidth="1"/>
    <col min="10" max="10" width="7.83203125" bestFit="1" customWidth="1"/>
    <col min="11" max="12" width="7.5" bestFit="1" customWidth="1"/>
    <col min="13" max="13" width="8.83203125" bestFit="1" customWidth="1"/>
    <col min="14" max="14" width="8.6640625" bestFit="1" customWidth="1"/>
  </cols>
  <sheetData>
    <row r="1" spans="1:16" x14ac:dyDescent="0.2">
      <c r="B1" s="30" t="s">
        <v>35</v>
      </c>
      <c r="C1" s="30"/>
      <c r="D1" s="30"/>
      <c r="E1" s="30"/>
      <c r="F1" s="30"/>
    </row>
    <row r="2" spans="1:16" x14ac:dyDescent="0.2">
      <c r="A2" s="23" t="s">
        <v>36</v>
      </c>
      <c r="B2" s="23" t="s">
        <v>22</v>
      </c>
      <c r="C2" s="21">
        <v>1</v>
      </c>
      <c r="D2" s="21">
        <v>0.1</v>
      </c>
      <c r="E2" s="21">
        <v>0.01</v>
      </c>
      <c r="F2" s="21">
        <v>1E-3</v>
      </c>
      <c r="J2" s="37" t="s">
        <v>35</v>
      </c>
      <c r="K2" s="37"/>
      <c r="L2" s="37"/>
      <c r="M2" s="37"/>
      <c r="N2" s="37"/>
      <c r="P2" t="s">
        <v>51</v>
      </c>
    </row>
    <row r="3" spans="1:16" x14ac:dyDescent="0.2">
      <c r="A3" s="31" t="s">
        <v>38</v>
      </c>
      <c r="B3" s="31" t="s">
        <v>26</v>
      </c>
      <c r="C3" s="23" t="s">
        <v>49</v>
      </c>
      <c r="D3" s="23" t="s">
        <v>49</v>
      </c>
      <c r="E3" s="22">
        <v>70</v>
      </c>
      <c r="F3" s="22">
        <v>0</v>
      </c>
      <c r="J3" s="22" t="s">
        <v>41</v>
      </c>
      <c r="K3" s="22" t="s">
        <v>42</v>
      </c>
      <c r="L3" s="22" t="s">
        <v>31</v>
      </c>
      <c r="M3" s="22" t="s">
        <v>43</v>
      </c>
      <c r="N3" s="22" t="s">
        <v>44</v>
      </c>
      <c r="P3" t="s">
        <v>50</v>
      </c>
    </row>
    <row r="4" spans="1:16" x14ac:dyDescent="0.2">
      <c r="A4" s="35"/>
      <c r="B4" s="32"/>
      <c r="C4" s="23" t="s">
        <v>49</v>
      </c>
      <c r="D4" s="23" t="s">
        <v>49</v>
      </c>
      <c r="E4" s="22">
        <v>64</v>
      </c>
      <c r="F4" s="22">
        <v>0</v>
      </c>
      <c r="H4" s="36" t="s">
        <v>38</v>
      </c>
      <c r="I4" s="22" t="s">
        <v>26</v>
      </c>
      <c r="J4" s="22">
        <f>AVERAGE(E3:E4)</f>
        <v>67</v>
      </c>
      <c r="K4" s="25">
        <f>STDEV(E3:E4)</f>
        <v>4.2426406871192848</v>
      </c>
      <c r="L4" s="22">
        <f t="shared" ref="L4:L11" si="0">0.01</f>
        <v>0.01</v>
      </c>
      <c r="M4" s="24">
        <f>J4/(L4*0.01)</f>
        <v>670000</v>
      </c>
      <c r="N4" s="24">
        <f>K4/(L4*0.01)</f>
        <v>42426.406871192848</v>
      </c>
      <c r="P4" s="26">
        <f>M4/M42</f>
        <v>0.36216216216216218</v>
      </c>
    </row>
    <row r="5" spans="1:16" x14ac:dyDescent="0.2">
      <c r="A5" s="35"/>
      <c r="B5" s="31" t="s">
        <v>32</v>
      </c>
      <c r="C5" s="23" t="s">
        <v>49</v>
      </c>
      <c r="D5" s="23" t="s">
        <v>49</v>
      </c>
      <c r="E5" s="22">
        <v>58</v>
      </c>
      <c r="F5" s="22">
        <v>0</v>
      </c>
      <c r="H5" s="36"/>
      <c r="I5" s="22" t="s">
        <v>45</v>
      </c>
      <c r="J5" s="22">
        <f>AVERAGE(E5:E6)</f>
        <v>59</v>
      </c>
      <c r="K5" s="25">
        <f>STDEV(E5:E6)</f>
        <v>1.4142135623730951</v>
      </c>
      <c r="L5" s="22">
        <f t="shared" si="0"/>
        <v>0.01</v>
      </c>
      <c r="M5" s="24">
        <f t="shared" ref="M5:M11" si="1">J5/(L5*0.01)</f>
        <v>590000</v>
      </c>
      <c r="N5" s="24">
        <f t="shared" ref="N5:N11" si="2">K5/(L5*0.01)</f>
        <v>14142.13562373095</v>
      </c>
      <c r="P5" s="26">
        <f>M5/M43</f>
        <v>0.56190476190476191</v>
      </c>
    </row>
    <row r="6" spans="1:16" x14ac:dyDescent="0.2">
      <c r="A6" s="35"/>
      <c r="B6" s="32"/>
      <c r="C6" s="23" t="s">
        <v>49</v>
      </c>
      <c r="D6" s="23" t="s">
        <v>49</v>
      </c>
      <c r="E6" s="22">
        <v>60</v>
      </c>
      <c r="F6" s="22">
        <v>0</v>
      </c>
      <c r="H6" s="36"/>
      <c r="I6" s="22" t="s">
        <v>46</v>
      </c>
      <c r="J6" s="22">
        <f>AVERAGE(E7:E8)</f>
        <v>67.5</v>
      </c>
      <c r="K6" s="25">
        <f>STDEV(E7:E8)</f>
        <v>12.020815280171307</v>
      </c>
      <c r="L6" s="22">
        <f t="shared" si="0"/>
        <v>0.01</v>
      </c>
      <c r="M6" s="24">
        <f t="shared" si="1"/>
        <v>675000</v>
      </c>
      <c r="N6" s="24">
        <f t="shared" si="2"/>
        <v>120208.15280171306</v>
      </c>
      <c r="P6" s="26">
        <f t="shared" ref="P5:P11" si="3">M6/M44</f>
        <v>0.43548387096774199</v>
      </c>
    </row>
    <row r="7" spans="1:16" x14ac:dyDescent="0.2">
      <c r="A7" s="35"/>
      <c r="B7" s="33" t="s">
        <v>33</v>
      </c>
      <c r="C7" s="23" t="s">
        <v>49</v>
      </c>
      <c r="D7" s="23" t="s">
        <v>49</v>
      </c>
      <c r="E7" s="22">
        <v>76</v>
      </c>
      <c r="F7" s="22">
        <v>0</v>
      </c>
      <c r="H7" s="36"/>
      <c r="I7" s="22" t="s">
        <v>47</v>
      </c>
      <c r="J7" s="22">
        <f>AVERAGE(E9:E10)</f>
        <v>40.5</v>
      </c>
      <c r="K7" s="25">
        <f>STDEV(E9:E10)</f>
        <v>4.9497474683058327</v>
      </c>
      <c r="L7" s="22">
        <f t="shared" si="0"/>
        <v>0.01</v>
      </c>
      <c r="M7" s="24">
        <f t="shared" si="1"/>
        <v>405000</v>
      </c>
      <c r="N7" s="24">
        <f t="shared" si="2"/>
        <v>49497.474683058324</v>
      </c>
      <c r="P7" s="26">
        <f t="shared" si="3"/>
        <v>0.25312500000000004</v>
      </c>
    </row>
    <row r="8" spans="1:16" x14ac:dyDescent="0.2">
      <c r="A8" s="35"/>
      <c r="B8" s="34"/>
      <c r="C8" s="23" t="s">
        <v>49</v>
      </c>
      <c r="D8" s="23" t="s">
        <v>49</v>
      </c>
      <c r="E8" s="22">
        <v>59</v>
      </c>
      <c r="F8" s="22">
        <v>0</v>
      </c>
      <c r="H8" s="36" t="s">
        <v>37</v>
      </c>
      <c r="I8" s="22" t="s">
        <v>26</v>
      </c>
      <c r="J8" s="22">
        <f>AVERAGE(E11:E12)</f>
        <v>31.5</v>
      </c>
      <c r="K8" s="25">
        <f>STDEV(E11:E12)</f>
        <v>3.5355339059327378</v>
      </c>
      <c r="L8" s="22">
        <f t="shared" si="0"/>
        <v>0.01</v>
      </c>
      <c r="M8" s="24">
        <f t="shared" si="1"/>
        <v>315000</v>
      </c>
      <c r="N8" s="24">
        <f t="shared" si="2"/>
        <v>35355.339059327373</v>
      </c>
      <c r="P8" s="26">
        <f t="shared" si="3"/>
        <v>0.20322580645161292</v>
      </c>
    </row>
    <row r="9" spans="1:16" x14ac:dyDescent="0.2">
      <c r="A9" s="35"/>
      <c r="B9" s="31" t="s">
        <v>34</v>
      </c>
      <c r="C9" s="23" t="s">
        <v>49</v>
      </c>
      <c r="D9" s="23" t="s">
        <v>49</v>
      </c>
      <c r="E9" s="22">
        <v>37</v>
      </c>
      <c r="F9" s="22">
        <v>0</v>
      </c>
      <c r="H9" s="36"/>
      <c r="I9" s="22" t="s">
        <v>45</v>
      </c>
      <c r="J9" s="22">
        <f>AVERAGE(E13:E14)</f>
        <v>16</v>
      </c>
      <c r="K9" s="25">
        <f>STDEV(E13:E14)</f>
        <v>8.4852813742385695</v>
      </c>
      <c r="L9" s="22">
        <f t="shared" si="0"/>
        <v>0.01</v>
      </c>
      <c r="M9" s="24">
        <f t="shared" si="1"/>
        <v>160000</v>
      </c>
      <c r="N9" s="24">
        <f t="shared" si="2"/>
        <v>84852.813742385697</v>
      </c>
      <c r="P9" s="26">
        <f t="shared" si="3"/>
        <v>0.11034482758620691</v>
      </c>
    </row>
    <row r="10" spans="1:16" x14ac:dyDescent="0.2">
      <c r="A10" s="32"/>
      <c r="B10" s="32"/>
      <c r="C10" s="23" t="s">
        <v>49</v>
      </c>
      <c r="D10" s="23" t="s">
        <v>49</v>
      </c>
      <c r="E10" s="22">
        <v>44</v>
      </c>
      <c r="F10" s="22">
        <v>0</v>
      </c>
      <c r="H10" s="36"/>
      <c r="I10" s="22" t="s">
        <v>46</v>
      </c>
      <c r="J10" s="22">
        <f>AVERAGE(E15:E16)</f>
        <v>19</v>
      </c>
      <c r="K10" s="25">
        <f>STDEV(E15:E16)</f>
        <v>0</v>
      </c>
      <c r="L10" s="22">
        <f t="shared" si="0"/>
        <v>0.01</v>
      </c>
      <c r="M10" s="24">
        <f t="shared" si="1"/>
        <v>190000</v>
      </c>
      <c r="N10" s="24">
        <f t="shared" si="2"/>
        <v>0</v>
      </c>
      <c r="P10" s="26">
        <f t="shared" si="3"/>
        <v>0.14074074074074075</v>
      </c>
    </row>
    <row r="11" spans="1:16" x14ac:dyDescent="0.2">
      <c r="A11" s="31" t="s">
        <v>37</v>
      </c>
      <c r="B11" s="31" t="s">
        <v>26</v>
      </c>
      <c r="C11" s="23" t="s">
        <v>49</v>
      </c>
      <c r="D11" s="23" t="s">
        <v>49</v>
      </c>
      <c r="E11" s="22">
        <v>29</v>
      </c>
      <c r="F11" s="22">
        <v>0</v>
      </c>
      <c r="H11" s="36"/>
      <c r="I11" s="22" t="s">
        <v>47</v>
      </c>
      <c r="J11" s="22">
        <f>AVERAGE(E17:E18)</f>
        <v>30.5</v>
      </c>
      <c r="K11" s="25">
        <f>STDEV(E17:E18)</f>
        <v>7.7781745930520225</v>
      </c>
      <c r="L11" s="22">
        <f t="shared" si="0"/>
        <v>0.01</v>
      </c>
      <c r="M11" s="24">
        <f t="shared" si="1"/>
        <v>305000</v>
      </c>
      <c r="N11" s="24">
        <f t="shared" si="2"/>
        <v>77781.745930520221</v>
      </c>
      <c r="P11" s="26">
        <f t="shared" si="3"/>
        <v>0.17941176470588238</v>
      </c>
    </row>
    <row r="12" spans="1:16" x14ac:dyDescent="0.2">
      <c r="A12" s="35"/>
      <c r="B12" s="32"/>
      <c r="C12" s="23" t="s">
        <v>49</v>
      </c>
      <c r="D12" s="23" t="s">
        <v>49</v>
      </c>
      <c r="E12" s="22">
        <v>34</v>
      </c>
      <c r="F12" s="22">
        <v>0</v>
      </c>
    </row>
    <row r="13" spans="1:16" x14ac:dyDescent="0.2">
      <c r="A13" s="35"/>
      <c r="B13" s="31" t="s">
        <v>32</v>
      </c>
      <c r="C13" s="23" t="s">
        <v>49</v>
      </c>
      <c r="D13" s="23" t="s">
        <v>49</v>
      </c>
      <c r="E13" s="22">
        <v>22</v>
      </c>
      <c r="F13" s="22">
        <v>0</v>
      </c>
    </row>
    <row r="14" spans="1:16" x14ac:dyDescent="0.2">
      <c r="A14" s="35"/>
      <c r="B14" s="32"/>
      <c r="C14" s="23" t="s">
        <v>49</v>
      </c>
      <c r="D14" s="23" t="s">
        <v>49</v>
      </c>
      <c r="E14" s="22">
        <v>10</v>
      </c>
      <c r="F14" s="22">
        <v>0</v>
      </c>
    </row>
    <row r="15" spans="1:16" x14ac:dyDescent="0.2">
      <c r="A15" s="35"/>
      <c r="B15" s="33" t="s">
        <v>33</v>
      </c>
      <c r="C15" s="23" t="s">
        <v>49</v>
      </c>
      <c r="D15" s="23" t="s">
        <v>49</v>
      </c>
      <c r="E15" s="22">
        <v>19</v>
      </c>
      <c r="F15" s="22">
        <v>0</v>
      </c>
    </row>
    <row r="16" spans="1:16" x14ac:dyDescent="0.2">
      <c r="A16" s="35"/>
      <c r="B16" s="34"/>
      <c r="C16" s="23" t="s">
        <v>49</v>
      </c>
      <c r="D16" s="23" t="s">
        <v>49</v>
      </c>
      <c r="E16" s="22">
        <v>19</v>
      </c>
      <c r="F16" s="22">
        <v>0</v>
      </c>
    </row>
    <row r="17" spans="1:16" x14ac:dyDescent="0.2">
      <c r="A17" s="35"/>
      <c r="B17" s="31" t="s">
        <v>34</v>
      </c>
      <c r="C17" s="23" t="s">
        <v>49</v>
      </c>
      <c r="D17" s="23" t="s">
        <v>49</v>
      </c>
      <c r="E17" s="22">
        <v>36</v>
      </c>
      <c r="F17" s="22">
        <v>0</v>
      </c>
    </row>
    <row r="18" spans="1:16" x14ac:dyDescent="0.2">
      <c r="A18" s="32"/>
      <c r="B18" s="32"/>
      <c r="C18" s="23" t="s">
        <v>49</v>
      </c>
      <c r="D18" s="23" t="s">
        <v>49</v>
      </c>
      <c r="E18" s="22">
        <v>25</v>
      </c>
      <c r="F18" s="22">
        <v>0</v>
      </c>
    </row>
    <row r="20" spans="1:16" x14ac:dyDescent="0.2">
      <c r="B20" s="30" t="s">
        <v>39</v>
      </c>
      <c r="C20" s="30"/>
      <c r="D20" s="30"/>
      <c r="E20" s="30"/>
      <c r="F20" s="30"/>
    </row>
    <row r="21" spans="1:16" x14ac:dyDescent="0.2">
      <c r="A21" s="23" t="s">
        <v>36</v>
      </c>
      <c r="B21" s="23" t="s">
        <v>22</v>
      </c>
      <c r="C21" s="21">
        <v>1</v>
      </c>
      <c r="D21" s="21">
        <v>0.1</v>
      </c>
      <c r="E21" s="21">
        <v>0.01</v>
      </c>
      <c r="F21" s="21">
        <v>1E-3</v>
      </c>
      <c r="J21" s="37" t="s">
        <v>48</v>
      </c>
      <c r="K21" s="37"/>
      <c r="L21" s="37"/>
      <c r="M21" s="37"/>
      <c r="N21" s="37"/>
      <c r="P21" t="s">
        <v>52</v>
      </c>
    </row>
    <row r="22" spans="1:16" x14ac:dyDescent="0.2">
      <c r="A22" s="31" t="s">
        <v>38</v>
      </c>
      <c r="B22" s="31" t="s">
        <v>26</v>
      </c>
      <c r="C22" s="23" t="s">
        <v>49</v>
      </c>
      <c r="D22" s="23" t="s">
        <v>49</v>
      </c>
      <c r="E22" s="22">
        <v>113</v>
      </c>
      <c r="F22" s="22">
        <v>8</v>
      </c>
      <c r="J22" s="22" t="s">
        <v>41</v>
      </c>
      <c r="K22" s="22" t="s">
        <v>42</v>
      </c>
      <c r="L22" s="22" t="s">
        <v>31</v>
      </c>
      <c r="M22" s="22" t="s">
        <v>43</v>
      </c>
      <c r="N22" s="22" t="s">
        <v>44</v>
      </c>
      <c r="P22" t="s">
        <v>50</v>
      </c>
    </row>
    <row r="23" spans="1:16" x14ac:dyDescent="0.2">
      <c r="A23" s="35"/>
      <c r="B23" s="32"/>
      <c r="C23" s="23" t="s">
        <v>49</v>
      </c>
      <c r="D23" s="23" t="s">
        <v>49</v>
      </c>
      <c r="E23" s="22">
        <v>115</v>
      </c>
      <c r="F23" s="22">
        <v>8</v>
      </c>
      <c r="H23" s="36" t="s">
        <v>38</v>
      </c>
      <c r="I23" s="22" t="s">
        <v>26</v>
      </c>
      <c r="J23" s="22">
        <f>AVERAGE(E22:E23)</f>
        <v>114</v>
      </c>
      <c r="K23" s="25">
        <f>STDEV(E22:E23)</f>
        <v>1.4142135623730951</v>
      </c>
      <c r="L23" s="22">
        <f>0.01</f>
        <v>0.01</v>
      </c>
      <c r="M23" s="24">
        <f>J23/(L23*0.01)</f>
        <v>1140000</v>
      </c>
      <c r="N23" s="24">
        <f>K23/(L23*0.01)</f>
        <v>14142.13562373095</v>
      </c>
      <c r="P23" s="26">
        <f>M4/M23</f>
        <v>0.58771929824561409</v>
      </c>
    </row>
    <row r="24" spans="1:16" x14ac:dyDescent="0.2">
      <c r="A24" s="35"/>
      <c r="B24" s="31" t="s">
        <v>32</v>
      </c>
      <c r="C24" s="23" t="s">
        <v>49</v>
      </c>
      <c r="D24" s="23" t="s">
        <v>49</v>
      </c>
      <c r="E24" s="23" t="s">
        <v>49</v>
      </c>
      <c r="F24" s="22">
        <v>10</v>
      </c>
      <c r="H24" s="36"/>
      <c r="I24" s="22" t="s">
        <v>45</v>
      </c>
      <c r="J24" s="22">
        <f>AVERAGE(F24:F25)</f>
        <v>10.5</v>
      </c>
      <c r="K24" s="25">
        <f>STDEV(F24:F25)</f>
        <v>0.70710678118654757</v>
      </c>
      <c r="L24" s="22">
        <v>1E-3</v>
      </c>
      <c r="M24" s="24">
        <f t="shared" ref="M24:M30" si="4">J24/(L24*0.01)</f>
        <v>1050000</v>
      </c>
      <c r="N24" s="24">
        <f t="shared" ref="N24:N30" si="5">K24/(L24*0.01)</f>
        <v>70710.678118654745</v>
      </c>
      <c r="P24" s="26">
        <f t="shared" ref="P24:P30" si="6">M5/M24</f>
        <v>0.56190476190476191</v>
      </c>
    </row>
    <row r="25" spans="1:16" x14ac:dyDescent="0.2">
      <c r="A25" s="35"/>
      <c r="B25" s="32"/>
      <c r="C25" s="23" t="s">
        <v>49</v>
      </c>
      <c r="D25" s="23" t="s">
        <v>49</v>
      </c>
      <c r="E25" s="23" t="s">
        <v>49</v>
      </c>
      <c r="F25" s="22">
        <v>11</v>
      </c>
      <c r="H25" s="36"/>
      <c r="I25" s="22" t="s">
        <v>46</v>
      </c>
      <c r="J25" s="22">
        <f>AVERAGE(F26:F27)</f>
        <v>13.5</v>
      </c>
      <c r="K25" s="25">
        <f>STDEV(F26:F27)</f>
        <v>0.70710678118654757</v>
      </c>
      <c r="L25" s="22">
        <v>1E-3</v>
      </c>
      <c r="M25" s="24">
        <f t="shared" si="4"/>
        <v>1350000</v>
      </c>
      <c r="N25" s="24">
        <f t="shared" si="5"/>
        <v>70710.678118654745</v>
      </c>
      <c r="P25" s="26">
        <f t="shared" si="6"/>
        <v>0.5</v>
      </c>
    </row>
    <row r="26" spans="1:16" x14ac:dyDescent="0.2">
      <c r="A26" s="35"/>
      <c r="B26" s="33" t="s">
        <v>33</v>
      </c>
      <c r="C26" s="23" t="s">
        <v>49</v>
      </c>
      <c r="D26" s="23" t="s">
        <v>49</v>
      </c>
      <c r="E26" s="23" t="s">
        <v>49</v>
      </c>
      <c r="F26" s="22">
        <v>13</v>
      </c>
      <c r="H26" s="36"/>
      <c r="I26" s="22" t="s">
        <v>47</v>
      </c>
      <c r="J26" s="22">
        <f>AVERAGE(F28:F29)</f>
        <v>19</v>
      </c>
      <c r="K26" s="25">
        <f>STDEV(F28:F29)</f>
        <v>2.8284271247461903</v>
      </c>
      <c r="L26" s="22">
        <v>1E-3</v>
      </c>
      <c r="M26" s="24">
        <f t="shared" si="4"/>
        <v>1899999.9999999998</v>
      </c>
      <c r="N26" s="24">
        <f t="shared" si="5"/>
        <v>282842.71247461898</v>
      </c>
      <c r="P26" s="26">
        <f t="shared" si="6"/>
        <v>0.21315789473684213</v>
      </c>
    </row>
    <row r="27" spans="1:16" x14ac:dyDescent="0.2">
      <c r="A27" s="35"/>
      <c r="B27" s="34"/>
      <c r="C27" s="23" t="s">
        <v>49</v>
      </c>
      <c r="D27" s="23" t="s">
        <v>49</v>
      </c>
      <c r="E27" s="23" t="s">
        <v>49</v>
      </c>
      <c r="F27" s="22">
        <v>14</v>
      </c>
      <c r="H27" s="36" t="s">
        <v>37</v>
      </c>
      <c r="I27" s="22" t="s">
        <v>26</v>
      </c>
      <c r="J27" s="22">
        <f>AVERAGE(F30:F31)</f>
        <v>14.5</v>
      </c>
      <c r="K27" s="25" t="e">
        <f>STDEV(E30:E31)</f>
        <v>#DIV/0!</v>
      </c>
      <c r="L27" s="22">
        <v>1E-3</v>
      </c>
      <c r="M27" s="24">
        <f t="shared" si="4"/>
        <v>1449999.9999999998</v>
      </c>
      <c r="N27" s="24" t="e">
        <f t="shared" si="5"/>
        <v>#DIV/0!</v>
      </c>
      <c r="P27" s="26">
        <f t="shared" si="6"/>
        <v>0.21724137931034487</v>
      </c>
    </row>
    <row r="28" spans="1:16" x14ac:dyDescent="0.2">
      <c r="A28" s="35"/>
      <c r="B28" s="31" t="s">
        <v>34</v>
      </c>
      <c r="C28" s="23" t="s">
        <v>49</v>
      </c>
      <c r="D28" s="23" t="s">
        <v>49</v>
      </c>
      <c r="E28" s="23" t="s">
        <v>49</v>
      </c>
      <c r="F28" s="22">
        <v>21</v>
      </c>
      <c r="H28" s="36"/>
      <c r="I28" s="22" t="s">
        <v>45</v>
      </c>
      <c r="J28" s="22">
        <f>AVERAGE(F32:F33)</f>
        <v>10</v>
      </c>
      <c r="K28" s="25">
        <f>STDEV(F32:F33)</f>
        <v>5.6568542494923806</v>
      </c>
      <c r="L28" s="22">
        <v>1E-3</v>
      </c>
      <c r="M28" s="24">
        <f t="shared" si="4"/>
        <v>999999.99999999988</v>
      </c>
      <c r="N28" s="24">
        <f t="shared" si="5"/>
        <v>565685.42494923796</v>
      </c>
      <c r="P28" s="26">
        <f t="shared" si="6"/>
        <v>0.16000000000000003</v>
      </c>
    </row>
    <row r="29" spans="1:16" x14ac:dyDescent="0.2">
      <c r="A29" s="32"/>
      <c r="B29" s="32"/>
      <c r="C29" s="23" t="s">
        <v>49</v>
      </c>
      <c r="D29" s="23" t="s">
        <v>49</v>
      </c>
      <c r="E29" s="23" t="s">
        <v>49</v>
      </c>
      <c r="F29" s="22">
        <v>17</v>
      </c>
      <c r="H29" s="36"/>
      <c r="I29" s="22" t="s">
        <v>46</v>
      </c>
      <c r="J29" s="22">
        <f>AVERAGE(F34:F35)</f>
        <v>12</v>
      </c>
      <c r="K29" s="25">
        <f>STDEV(F34:F35)</f>
        <v>0</v>
      </c>
      <c r="L29" s="22">
        <v>1E-3</v>
      </c>
      <c r="M29" s="24">
        <f t="shared" si="4"/>
        <v>1200000</v>
      </c>
      <c r="N29" s="24">
        <f t="shared" si="5"/>
        <v>0</v>
      </c>
      <c r="P29" s="26">
        <f t="shared" si="6"/>
        <v>0.15833333333333333</v>
      </c>
    </row>
    <row r="30" spans="1:16" x14ac:dyDescent="0.2">
      <c r="A30" s="31" t="s">
        <v>37</v>
      </c>
      <c r="B30" s="31" t="s">
        <v>26</v>
      </c>
      <c r="C30" s="23" t="s">
        <v>49</v>
      </c>
      <c r="D30" s="23" t="s">
        <v>49</v>
      </c>
      <c r="E30" s="23" t="s">
        <v>49</v>
      </c>
      <c r="F30" s="22">
        <v>14</v>
      </c>
      <c r="H30" s="36"/>
      <c r="I30" s="22" t="s">
        <v>47</v>
      </c>
      <c r="J30" s="22">
        <f>AVERAGE(F36:F37)</f>
        <v>19</v>
      </c>
      <c r="K30" s="25">
        <f>STDEV(F36:F37)</f>
        <v>1.4142135623730951</v>
      </c>
      <c r="L30" s="22">
        <v>1E-3</v>
      </c>
      <c r="M30" s="24">
        <f t="shared" si="4"/>
        <v>1899999.9999999998</v>
      </c>
      <c r="N30" s="24">
        <f t="shared" si="5"/>
        <v>141421.35623730949</v>
      </c>
      <c r="P30" s="26">
        <f t="shared" si="6"/>
        <v>0.16052631578947371</v>
      </c>
    </row>
    <row r="31" spans="1:16" x14ac:dyDescent="0.2">
      <c r="A31" s="35"/>
      <c r="B31" s="32"/>
      <c r="C31" s="23" t="s">
        <v>49</v>
      </c>
      <c r="D31" s="23" t="s">
        <v>49</v>
      </c>
      <c r="E31" s="23" t="s">
        <v>49</v>
      </c>
      <c r="F31" s="22">
        <v>15</v>
      </c>
    </row>
    <row r="32" spans="1:16" x14ac:dyDescent="0.2">
      <c r="A32" s="35"/>
      <c r="B32" s="31" t="s">
        <v>32</v>
      </c>
      <c r="C32" s="23" t="s">
        <v>49</v>
      </c>
      <c r="D32" s="23" t="s">
        <v>49</v>
      </c>
      <c r="E32" s="23" t="s">
        <v>49</v>
      </c>
      <c r="F32" s="22">
        <v>14</v>
      </c>
    </row>
    <row r="33" spans="1:14" x14ac:dyDescent="0.2">
      <c r="A33" s="35"/>
      <c r="B33" s="32"/>
      <c r="C33" s="23" t="s">
        <v>49</v>
      </c>
      <c r="D33" s="23" t="s">
        <v>49</v>
      </c>
      <c r="E33" s="22">
        <v>85</v>
      </c>
      <c r="F33" s="22">
        <v>6</v>
      </c>
    </row>
    <row r="34" spans="1:14" x14ac:dyDescent="0.2">
      <c r="A34" s="35"/>
      <c r="B34" s="33" t="s">
        <v>33</v>
      </c>
      <c r="C34" s="23" t="s">
        <v>49</v>
      </c>
      <c r="D34" s="23" t="s">
        <v>49</v>
      </c>
      <c r="E34" s="23" t="s">
        <v>49</v>
      </c>
      <c r="F34" s="22">
        <v>12</v>
      </c>
    </row>
    <row r="35" spans="1:14" x14ac:dyDescent="0.2">
      <c r="A35" s="35"/>
      <c r="B35" s="34"/>
      <c r="C35" s="23" t="s">
        <v>49</v>
      </c>
      <c r="D35" s="23" t="s">
        <v>49</v>
      </c>
      <c r="E35" s="23" t="s">
        <v>49</v>
      </c>
      <c r="F35" s="22">
        <v>12</v>
      </c>
    </row>
    <row r="36" spans="1:14" x14ac:dyDescent="0.2">
      <c r="A36" s="35"/>
      <c r="B36" s="31" t="s">
        <v>34</v>
      </c>
      <c r="C36" s="23" t="s">
        <v>49</v>
      </c>
      <c r="D36" s="23" t="s">
        <v>49</v>
      </c>
      <c r="E36" s="23" t="s">
        <v>49</v>
      </c>
      <c r="F36" s="22">
        <v>20</v>
      </c>
    </row>
    <row r="37" spans="1:14" x14ac:dyDescent="0.2">
      <c r="A37" s="32"/>
      <c r="B37" s="32"/>
      <c r="C37" s="23" t="s">
        <v>49</v>
      </c>
      <c r="D37" s="23" t="s">
        <v>49</v>
      </c>
      <c r="E37" s="23" t="s">
        <v>49</v>
      </c>
      <c r="F37" s="22">
        <v>18</v>
      </c>
    </row>
    <row r="39" spans="1:14" x14ac:dyDescent="0.2">
      <c r="B39" s="30" t="s">
        <v>40</v>
      </c>
      <c r="C39" s="30"/>
      <c r="D39" s="30"/>
      <c r="E39" s="30"/>
      <c r="F39" s="30"/>
    </row>
    <row r="40" spans="1:14" x14ac:dyDescent="0.2">
      <c r="A40" s="23" t="s">
        <v>36</v>
      </c>
      <c r="B40" s="23" t="s">
        <v>22</v>
      </c>
      <c r="C40" s="21">
        <v>1</v>
      </c>
      <c r="D40" s="21">
        <v>0.1</v>
      </c>
      <c r="E40" s="21">
        <v>0.01</v>
      </c>
      <c r="F40" s="21">
        <v>1E-3</v>
      </c>
      <c r="J40" s="37" t="s">
        <v>40</v>
      </c>
      <c r="K40" s="37"/>
      <c r="L40" s="37"/>
      <c r="M40" s="37"/>
      <c r="N40" s="37"/>
    </row>
    <row r="41" spans="1:14" x14ac:dyDescent="0.2">
      <c r="A41" s="31" t="s">
        <v>38</v>
      </c>
      <c r="B41" s="31" t="s">
        <v>26</v>
      </c>
      <c r="C41" s="23" t="s">
        <v>49</v>
      </c>
      <c r="D41" s="23" t="s">
        <v>49</v>
      </c>
      <c r="E41" s="23" t="s">
        <v>49</v>
      </c>
      <c r="F41" s="22">
        <v>17</v>
      </c>
      <c r="J41" s="22" t="s">
        <v>41</v>
      </c>
      <c r="K41" s="22" t="s">
        <v>42</v>
      </c>
      <c r="L41" s="22" t="s">
        <v>31</v>
      </c>
      <c r="M41" s="22" t="s">
        <v>43</v>
      </c>
      <c r="N41" s="22" t="s">
        <v>44</v>
      </c>
    </row>
    <row r="42" spans="1:14" x14ac:dyDescent="0.2">
      <c r="A42" s="35"/>
      <c r="B42" s="32"/>
      <c r="C42" s="23" t="s">
        <v>49</v>
      </c>
      <c r="D42" s="23" t="s">
        <v>49</v>
      </c>
      <c r="E42" s="23" t="s">
        <v>49</v>
      </c>
      <c r="F42" s="22">
        <v>20</v>
      </c>
      <c r="H42" s="36" t="s">
        <v>38</v>
      </c>
      <c r="I42" s="22" t="s">
        <v>26</v>
      </c>
      <c r="J42" s="22">
        <f>AVERAGE(F41:F42)</f>
        <v>18.5</v>
      </c>
      <c r="K42" s="25">
        <f>STDEV(F41:F42)</f>
        <v>2.1213203435596424</v>
      </c>
      <c r="L42" s="22">
        <v>1E-3</v>
      </c>
      <c r="M42" s="24">
        <f>J42/(L42*0.01)</f>
        <v>1849999.9999999998</v>
      </c>
      <c r="N42" s="24">
        <f>K42/(L42*0.01)</f>
        <v>212132.03435596422</v>
      </c>
    </row>
    <row r="43" spans="1:14" x14ac:dyDescent="0.2">
      <c r="A43" s="35"/>
      <c r="B43" s="31" t="s">
        <v>32</v>
      </c>
      <c r="C43" s="23" t="s">
        <v>49</v>
      </c>
      <c r="D43" s="23" t="s">
        <v>49</v>
      </c>
      <c r="E43" s="23" t="s">
        <v>49</v>
      </c>
      <c r="F43" s="22">
        <v>8</v>
      </c>
      <c r="H43" s="36"/>
      <c r="I43" s="22" t="s">
        <v>45</v>
      </c>
      <c r="J43" s="22">
        <f>AVERAGE(F43:F44)</f>
        <v>10.5</v>
      </c>
      <c r="K43" s="25">
        <f>STDEV(F43:F44)</f>
        <v>3.5355339059327378</v>
      </c>
      <c r="L43" s="22">
        <v>1E-3</v>
      </c>
      <c r="M43" s="24">
        <f t="shared" ref="M43:M49" si="7">J43/(L43*0.01)</f>
        <v>1050000</v>
      </c>
      <c r="N43" s="24">
        <f t="shared" ref="N43:N49" si="8">K43/(L43*0.01)</f>
        <v>353553.39059327374</v>
      </c>
    </row>
    <row r="44" spans="1:14" x14ac:dyDescent="0.2">
      <c r="A44" s="35"/>
      <c r="B44" s="32"/>
      <c r="C44" s="23" t="s">
        <v>49</v>
      </c>
      <c r="D44" s="23" t="s">
        <v>49</v>
      </c>
      <c r="E44" s="23" t="s">
        <v>49</v>
      </c>
      <c r="F44" s="22">
        <v>13</v>
      </c>
      <c r="H44" s="36"/>
      <c r="I44" s="22" t="s">
        <v>46</v>
      </c>
      <c r="J44" s="22">
        <f>AVERAGE(F45:F46)</f>
        <v>15.5</v>
      </c>
      <c r="K44" s="25">
        <f>STDEV(F45:F46)</f>
        <v>7.7781745930520225</v>
      </c>
      <c r="L44" s="22">
        <v>1E-3</v>
      </c>
      <c r="M44" s="24">
        <f t="shared" si="7"/>
        <v>1549999.9999999998</v>
      </c>
      <c r="N44" s="24">
        <f t="shared" si="8"/>
        <v>777817.45930520224</v>
      </c>
    </row>
    <row r="45" spans="1:14" x14ac:dyDescent="0.2">
      <c r="A45" s="35"/>
      <c r="B45" s="33" t="s">
        <v>33</v>
      </c>
      <c r="C45" s="23" t="s">
        <v>49</v>
      </c>
      <c r="D45" s="23" t="s">
        <v>49</v>
      </c>
      <c r="E45" s="23" t="s">
        <v>49</v>
      </c>
      <c r="F45" s="22">
        <v>10</v>
      </c>
      <c r="H45" s="36"/>
      <c r="I45" s="22" t="s">
        <v>47</v>
      </c>
      <c r="J45" s="22">
        <f>AVERAGE(F47:F48)</f>
        <v>16</v>
      </c>
      <c r="K45" s="25">
        <f>STDEV(F47:F48)</f>
        <v>0</v>
      </c>
      <c r="L45" s="22">
        <v>1E-3</v>
      </c>
      <c r="M45" s="24">
        <f t="shared" si="7"/>
        <v>1599999.9999999998</v>
      </c>
      <c r="N45" s="24">
        <f t="shared" si="8"/>
        <v>0</v>
      </c>
    </row>
    <row r="46" spans="1:14" x14ac:dyDescent="0.2">
      <c r="A46" s="35"/>
      <c r="B46" s="34"/>
      <c r="C46" s="23" t="s">
        <v>49</v>
      </c>
      <c r="D46" s="23" t="s">
        <v>49</v>
      </c>
      <c r="E46" s="23" t="s">
        <v>49</v>
      </c>
      <c r="F46" s="22">
        <v>21</v>
      </c>
      <c r="H46" s="36" t="s">
        <v>37</v>
      </c>
      <c r="I46" s="22" t="s">
        <v>26</v>
      </c>
      <c r="J46" s="22">
        <f>AVERAGE(F49:F50)</f>
        <v>15.5</v>
      </c>
      <c r="K46" s="25">
        <f>STDEV(F49:F50)</f>
        <v>0.70710678118654757</v>
      </c>
      <c r="L46" s="22">
        <v>1E-3</v>
      </c>
      <c r="M46" s="24">
        <f t="shared" si="7"/>
        <v>1549999.9999999998</v>
      </c>
      <c r="N46" s="24">
        <f t="shared" si="8"/>
        <v>70710.678118654745</v>
      </c>
    </row>
    <row r="47" spans="1:14" x14ac:dyDescent="0.2">
      <c r="A47" s="35"/>
      <c r="B47" s="31" t="s">
        <v>34</v>
      </c>
      <c r="C47" s="23" t="s">
        <v>49</v>
      </c>
      <c r="D47" s="23" t="s">
        <v>49</v>
      </c>
      <c r="E47" s="23" t="s">
        <v>49</v>
      </c>
      <c r="F47" s="22">
        <v>16</v>
      </c>
      <c r="H47" s="36"/>
      <c r="I47" s="22" t="s">
        <v>45</v>
      </c>
      <c r="J47" s="22">
        <f>AVERAGE(F51:F52)</f>
        <v>14.5</v>
      </c>
      <c r="K47" s="25">
        <f>STDEV(F51:F52)</f>
        <v>0.70710678118654757</v>
      </c>
      <c r="L47" s="22">
        <v>1E-3</v>
      </c>
      <c r="M47" s="24">
        <f t="shared" si="7"/>
        <v>1449999.9999999998</v>
      </c>
      <c r="N47" s="24">
        <f t="shared" si="8"/>
        <v>70710.678118654745</v>
      </c>
    </row>
    <row r="48" spans="1:14" x14ac:dyDescent="0.2">
      <c r="A48" s="32"/>
      <c r="B48" s="32"/>
      <c r="C48" s="23" t="s">
        <v>49</v>
      </c>
      <c r="D48" s="23" t="s">
        <v>49</v>
      </c>
      <c r="E48" s="23" t="s">
        <v>49</v>
      </c>
      <c r="F48" s="22">
        <v>16</v>
      </c>
      <c r="H48" s="36"/>
      <c r="I48" s="22" t="s">
        <v>46</v>
      </c>
      <c r="J48" s="22">
        <f>AVERAGE(F53:F54)</f>
        <v>13.5</v>
      </c>
      <c r="K48" s="25">
        <f>STDEV(F53:F54)</f>
        <v>4.9497474683058327</v>
      </c>
      <c r="L48" s="22">
        <v>1E-3</v>
      </c>
      <c r="M48" s="24">
        <f t="shared" si="7"/>
        <v>1350000</v>
      </c>
      <c r="N48" s="24">
        <f t="shared" si="8"/>
        <v>494974.7468305832</v>
      </c>
    </row>
    <row r="49" spans="1:14" x14ac:dyDescent="0.2">
      <c r="A49" s="31" t="s">
        <v>37</v>
      </c>
      <c r="B49" s="31" t="s">
        <v>26</v>
      </c>
      <c r="C49" s="23" t="s">
        <v>49</v>
      </c>
      <c r="D49" s="23" t="s">
        <v>49</v>
      </c>
      <c r="E49" s="23" t="s">
        <v>49</v>
      </c>
      <c r="F49" s="22">
        <v>15</v>
      </c>
      <c r="H49" s="36"/>
      <c r="I49" s="22" t="s">
        <v>47</v>
      </c>
      <c r="J49" s="22">
        <f>AVERAGE(F55:F56)</f>
        <v>17</v>
      </c>
      <c r="K49" s="25">
        <f>STDEV(F55:F56)</f>
        <v>8.4852813742385695</v>
      </c>
      <c r="L49" s="22">
        <v>1E-3</v>
      </c>
      <c r="M49" s="24">
        <f t="shared" si="7"/>
        <v>1699999.9999999998</v>
      </c>
      <c r="N49" s="24">
        <f t="shared" si="8"/>
        <v>848528.13742385688</v>
      </c>
    </row>
    <row r="50" spans="1:14" x14ac:dyDescent="0.2">
      <c r="A50" s="35"/>
      <c r="B50" s="32"/>
      <c r="C50" s="23" t="s">
        <v>49</v>
      </c>
      <c r="D50" s="23" t="s">
        <v>49</v>
      </c>
      <c r="E50" s="23" t="s">
        <v>49</v>
      </c>
      <c r="F50" s="22">
        <v>16</v>
      </c>
    </row>
    <row r="51" spans="1:14" x14ac:dyDescent="0.2">
      <c r="A51" s="35"/>
      <c r="B51" s="31" t="s">
        <v>32</v>
      </c>
      <c r="C51" s="23" t="s">
        <v>49</v>
      </c>
      <c r="D51" s="23" t="s">
        <v>49</v>
      </c>
      <c r="E51" s="23" t="s">
        <v>49</v>
      </c>
      <c r="F51" s="22">
        <v>15</v>
      </c>
    </row>
    <row r="52" spans="1:14" x14ac:dyDescent="0.2">
      <c r="A52" s="35"/>
      <c r="B52" s="32"/>
      <c r="C52" s="23" t="s">
        <v>49</v>
      </c>
      <c r="D52" s="23" t="s">
        <v>49</v>
      </c>
      <c r="E52" s="23" t="s">
        <v>49</v>
      </c>
      <c r="F52" s="22">
        <v>14</v>
      </c>
    </row>
    <row r="53" spans="1:14" x14ac:dyDescent="0.2">
      <c r="A53" s="35"/>
      <c r="B53" s="33" t="s">
        <v>33</v>
      </c>
      <c r="C53" s="23" t="s">
        <v>49</v>
      </c>
      <c r="D53" s="23" t="s">
        <v>49</v>
      </c>
      <c r="E53" s="23" t="s">
        <v>49</v>
      </c>
      <c r="F53" s="22">
        <v>17</v>
      </c>
    </row>
    <row r="54" spans="1:14" x14ac:dyDescent="0.2">
      <c r="A54" s="35"/>
      <c r="B54" s="34"/>
      <c r="C54" s="23" t="s">
        <v>49</v>
      </c>
      <c r="D54" s="23" t="s">
        <v>49</v>
      </c>
      <c r="E54" s="23" t="s">
        <v>49</v>
      </c>
      <c r="F54" s="22">
        <v>10</v>
      </c>
    </row>
    <row r="55" spans="1:14" x14ac:dyDescent="0.2">
      <c r="A55" s="35"/>
      <c r="B55" s="31" t="s">
        <v>34</v>
      </c>
      <c r="C55" s="23" t="s">
        <v>49</v>
      </c>
      <c r="D55" s="23" t="s">
        <v>49</v>
      </c>
      <c r="E55" s="23" t="s">
        <v>49</v>
      </c>
      <c r="F55" s="22">
        <v>11</v>
      </c>
    </row>
    <row r="56" spans="1:14" x14ac:dyDescent="0.2">
      <c r="A56" s="32"/>
      <c r="B56" s="32"/>
      <c r="C56" s="23" t="s">
        <v>49</v>
      </c>
      <c r="D56" s="23" t="s">
        <v>49</v>
      </c>
      <c r="E56" s="23" t="s">
        <v>49</v>
      </c>
      <c r="F56" s="22">
        <v>23</v>
      </c>
    </row>
  </sheetData>
  <mergeCells count="42">
    <mergeCell ref="J21:N21"/>
    <mergeCell ref="H23:H26"/>
    <mergeCell ref="H27:H30"/>
    <mergeCell ref="J40:N40"/>
    <mergeCell ref="H42:H45"/>
    <mergeCell ref="H46:H49"/>
    <mergeCell ref="J2:N2"/>
    <mergeCell ref="H4:H7"/>
    <mergeCell ref="H8:H11"/>
    <mergeCell ref="A41:A48"/>
    <mergeCell ref="B41:B42"/>
    <mergeCell ref="B43:B44"/>
    <mergeCell ref="B45:B46"/>
    <mergeCell ref="B47:B48"/>
    <mergeCell ref="A49:A56"/>
    <mergeCell ref="B49:B50"/>
    <mergeCell ref="B51:B52"/>
    <mergeCell ref="B53:B54"/>
    <mergeCell ref="B55:B56"/>
    <mergeCell ref="A30:A37"/>
    <mergeCell ref="B30:B31"/>
    <mergeCell ref="B32:B33"/>
    <mergeCell ref="B34:B35"/>
    <mergeCell ref="B36:B37"/>
    <mergeCell ref="B39:F39"/>
    <mergeCell ref="A3:A10"/>
    <mergeCell ref="A11:A18"/>
    <mergeCell ref="B20:F20"/>
    <mergeCell ref="A22:A29"/>
    <mergeCell ref="B22:B23"/>
    <mergeCell ref="B24:B25"/>
    <mergeCell ref="B26:B27"/>
    <mergeCell ref="B28:B29"/>
    <mergeCell ref="B11:B12"/>
    <mergeCell ref="B13:B14"/>
    <mergeCell ref="B15:B16"/>
    <mergeCell ref="B17:B18"/>
    <mergeCell ref="B1:F1"/>
    <mergeCell ref="B3:B4"/>
    <mergeCell ref="B5:B6"/>
    <mergeCell ref="B7:B8"/>
    <mergeCell ref="B9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Setup</vt:lpstr>
      <vt:lpstr>201024_Results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2020-10-22T21:07:20Z</dcterms:created>
  <dcterms:modified xsi:type="dcterms:W3CDTF">2020-11-10T00:16:27Z</dcterms:modified>
</cp:coreProperties>
</file>