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60714AE0-92D0-A34B-83D6-CCF3ACD97281}" xr6:coauthVersionLast="47" xr6:coauthVersionMax="47" xr10:uidLastSave="{00000000-0000-0000-0000-000000000000}"/>
  <bookViews>
    <workbookView xWindow="37640" yWindow="580" windowWidth="26040" windowHeight="13620" activeTab="2" xr2:uid="{00000000-000D-0000-FFFF-FFFF00000000}"/>
  </bookViews>
  <sheets>
    <sheet name="Analysis_forNotebook" sheetId="3" r:id="rId1"/>
    <sheet name="200912_KMR_cDNA_priM" sheetId="1" r:id="rId2"/>
    <sheet name="Analysis" sheetId="2" r:id="rId3"/>
  </sheets>
  <definedNames>
    <definedName name="_xlnm._FilterDatabase" localSheetId="1" hidden="1">'200912_KMR_cDNA_priM'!$A$2:$L$98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2" l="1"/>
  <c r="J12" i="2"/>
  <c r="U17" i="2" l="1"/>
  <c r="U15" i="2"/>
  <c r="U14" i="2"/>
  <c r="U13" i="2"/>
  <c r="J15" i="2"/>
  <c r="J9" i="2" l="1"/>
  <c r="J6" i="2"/>
  <c r="J3" i="2"/>
  <c r="H3" i="2"/>
  <c r="H23" i="3"/>
  <c r="H22" i="3"/>
  <c r="K21" i="3"/>
  <c r="J21" i="3"/>
  <c r="H21" i="3"/>
  <c r="H20" i="3"/>
  <c r="H19" i="3"/>
  <c r="K18" i="3"/>
  <c r="J18" i="3"/>
  <c r="H18" i="3"/>
  <c r="H17" i="3"/>
  <c r="H16" i="3"/>
  <c r="J15" i="3" s="1"/>
  <c r="H15" i="3"/>
  <c r="H14" i="3"/>
  <c r="H13" i="3"/>
  <c r="H12" i="3"/>
  <c r="H11" i="3"/>
  <c r="H10" i="3"/>
  <c r="K9" i="3"/>
  <c r="J9" i="3"/>
  <c r="H9" i="3"/>
  <c r="H8" i="3"/>
  <c r="H7" i="3"/>
  <c r="H6" i="3"/>
  <c r="H5" i="3"/>
  <c r="H4" i="3"/>
  <c r="H3" i="3"/>
  <c r="J3" i="3" s="1"/>
  <c r="K21" i="2"/>
  <c r="M21" i="2" s="1"/>
  <c r="K18" i="2"/>
  <c r="M18" i="2" s="1"/>
  <c r="J21" i="2"/>
  <c r="L21" i="2" s="1"/>
  <c r="J18" i="2"/>
  <c r="H19" i="2"/>
  <c r="H20" i="2"/>
  <c r="H21" i="2"/>
  <c r="H22" i="2"/>
  <c r="H23" i="2"/>
  <c r="J6" i="3" l="1"/>
  <c r="K15" i="3"/>
  <c r="K3" i="3"/>
  <c r="M12" i="3" s="1"/>
  <c r="K6" i="3"/>
  <c r="K12" i="3"/>
  <c r="J12" i="3"/>
  <c r="L12" i="3" s="1"/>
  <c r="L3" i="3"/>
  <c r="L9" i="3"/>
  <c r="L15" i="3"/>
  <c r="L21" i="3"/>
  <c r="L6" i="3"/>
  <c r="L18" i="3"/>
  <c r="N21" i="2"/>
  <c r="U19" i="2" s="1"/>
  <c r="O22" i="2"/>
  <c r="P22" i="2" s="1"/>
  <c r="R22" i="2" s="1"/>
  <c r="W19" i="2" s="1"/>
  <c r="O21" i="2"/>
  <c r="P21" i="2" s="1"/>
  <c r="M21" i="3" l="1"/>
  <c r="M3" i="3"/>
  <c r="O3" i="3" s="1"/>
  <c r="P3" i="3" s="1"/>
  <c r="M15" i="3"/>
  <c r="M6" i="3"/>
  <c r="O6" i="3" s="1"/>
  <c r="P6" i="3" s="1"/>
  <c r="M18" i="3"/>
  <c r="O18" i="3" s="1"/>
  <c r="P18" i="3" s="1"/>
  <c r="M9" i="3"/>
  <c r="O9" i="3" s="1"/>
  <c r="P9" i="3" s="1"/>
  <c r="N21" i="3"/>
  <c r="O22" i="3"/>
  <c r="P22" i="3" s="1"/>
  <c r="O21" i="3"/>
  <c r="P21" i="3" s="1"/>
  <c r="N6" i="3"/>
  <c r="O7" i="3"/>
  <c r="P7" i="3" s="1"/>
  <c r="O13" i="3"/>
  <c r="P13" i="3" s="1"/>
  <c r="O12" i="3"/>
  <c r="P12" i="3" s="1"/>
  <c r="N12" i="3"/>
  <c r="O10" i="3"/>
  <c r="P10" i="3" s="1"/>
  <c r="N9" i="3"/>
  <c r="N18" i="3"/>
  <c r="O15" i="3"/>
  <c r="P15" i="3" s="1"/>
  <c r="O16" i="3"/>
  <c r="P16" i="3" s="1"/>
  <c r="N15" i="3"/>
  <c r="N3" i="3"/>
  <c r="R21" i="2"/>
  <c r="V19" i="2" s="1"/>
  <c r="H12" i="2"/>
  <c r="H13" i="2"/>
  <c r="H14" i="2"/>
  <c r="H15" i="2"/>
  <c r="H16" i="2"/>
  <c r="H17" i="2"/>
  <c r="H18" i="2"/>
  <c r="L3" i="2"/>
  <c r="H11" i="2"/>
  <c r="K9" i="2" s="1"/>
  <c r="H10" i="2"/>
  <c r="H9" i="2"/>
  <c r="H8" i="2"/>
  <c r="H7" i="2"/>
  <c r="H6" i="2"/>
  <c r="H5" i="2"/>
  <c r="H4" i="2"/>
  <c r="O4" i="3" l="1"/>
  <c r="P4" i="3" s="1"/>
  <c r="R4" i="3" s="1"/>
  <c r="W13" i="3" s="1"/>
  <c r="R7" i="3"/>
  <c r="W14" i="3" s="1"/>
  <c r="R13" i="3"/>
  <c r="W16" i="3" s="1"/>
  <c r="O19" i="3"/>
  <c r="P19" i="3" s="1"/>
  <c r="R19" i="3" s="1"/>
  <c r="W18" i="3" s="1"/>
  <c r="R16" i="3"/>
  <c r="W17" i="3" s="1"/>
  <c r="U18" i="3"/>
  <c r="R18" i="3"/>
  <c r="V18" i="3" s="1"/>
  <c r="R6" i="3"/>
  <c r="V14" i="3" s="1"/>
  <c r="U14" i="3"/>
  <c r="R3" i="3"/>
  <c r="V13" i="3" s="1"/>
  <c r="U13" i="3"/>
  <c r="R9" i="3"/>
  <c r="V15" i="3" s="1"/>
  <c r="U15" i="3"/>
  <c r="R15" i="3"/>
  <c r="V17" i="3" s="1"/>
  <c r="U17" i="3"/>
  <c r="R10" i="3"/>
  <c r="W15" i="3" s="1"/>
  <c r="R22" i="3"/>
  <c r="W19" i="3" s="1"/>
  <c r="U16" i="3"/>
  <c r="R12" i="3"/>
  <c r="V16" i="3" s="1"/>
  <c r="U19" i="3"/>
  <c r="R21" i="3"/>
  <c r="V19" i="3" s="1"/>
  <c r="K3" i="2"/>
  <c r="M9" i="2" s="1"/>
  <c r="L12" i="2"/>
  <c r="N12" i="2" s="1"/>
  <c r="U16" i="2" s="1"/>
  <c r="L6" i="2"/>
  <c r="K6" i="2"/>
  <c r="L15" i="2"/>
  <c r="N15" i="2" s="1"/>
  <c r="K15" i="2"/>
  <c r="L18" i="2"/>
  <c r="N3" i="2"/>
  <c r="L9" i="2"/>
  <c r="O19" i="2" l="1"/>
  <c r="P19" i="2" s="1"/>
  <c r="O18" i="2"/>
  <c r="P18" i="2" s="1"/>
  <c r="M15" i="2"/>
  <c r="M6" i="2"/>
  <c r="O7" i="2" s="1"/>
  <c r="M12" i="2"/>
  <c r="M3" i="2"/>
  <c r="O3" i="2" s="1"/>
  <c r="P3" i="2" s="1"/>
  <c r="R3" i="2" s="1"/>
  <c r="V13" i="2" s="1"/>
  <c r="N18" i="2"/>
  <c r="U18" i="2" s="1"/>
  <c r="O6" i="2"/>
  <c r="N6" i="2"/>
  <c r="O16" i="2"/>
  <c r="P16" i="2" s="1"/>
  <c r="O9" i="2"/>
  <c r="N9" i="2"/>
  <c r="O10" i="2"/>
  <c r="O15" i="2"/>
  <c r="P15" i="2" s="1"/>
  <c r="O12" i="2"/>
  <c r="P12" i="2" s="1"/>
  <c r="R12" i="2" s="1"/>
  <c r="V16" i="2" s="1"/>
  <c r="O13" i="2"/>
  <c r="P13" i="2" s="1"/>
  <c r="R13" i="2" s="1"/>
  <c r="W16" i="2" s="1"/>
  <c r="R18" i="2" l="1"/>
  <c r="V18" i="2" s="1"/>
  <c r="O4" i="2"/>
  <c r="P4" i="2" s="1"/>
  <c r="R4" i="2" s="1"/>
  <c r="W13" i="2" s="1"/>
  <c r="R19" i="2"/>
  <c r="W18" i="2" s="1"/>
  <c r="R16" i="2"/>
  <c r="W17" i="2" s="1"/>
  <c r="R15" i="2"/>
  <c r="V17" i="2" s="1"/>
  <c r="P9" i="2"/>
  <c r="R9" i="2" s="1"/>
  <c r="V15" i="2" s="1"/>
  <c r="P6" i="2"/>
  <c r="R6" i="2" s="1"/>
  <c r="V14" i="2" s="1"/>
  <c r="P10" i="2"/>
  <c r="R10" i="2" s="1"/>
  <c r="W15" i="2" s="1"/>
  <c r="P7" i="2"/>
  <c r="R7" i="2" s="1"/>
  <c r="W14" i="2" s="1"/>
</calcChain>
</file>

<file path=xl/sharedStrings.xml><?xml version="1.0" encoding="utf-8"?>
<sst xmlns="http://schemas.openxmlformats.org/spreadsheetml/2006/main" count="625" uniqueCount="161">
  <si>
    <t>Experiment: 200912_KMR_cDNA_priM  Selected Filter: SYBR Green I / HRM Dye (465-510)</t>
  </si>
  <si>
    <t>Include</t>
  </si>
  <si>
    <t>Color</t>
  </si>
  <si>
    <t>Pos</t>
  </si>
  <si>
    <t>Name</t>
  </si>
  <si>
    <t>Cp</t>
  </si>
  <si>
    <t>Concentration</t>
  </si>
  <si>
    <t>Standard</t>
  </si>
  <si>
    <t>Status</t>
  </si>
  <si>
    <t>A1</t>
  </si>
  <si>
    <t>tul4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</si>
  <si>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</si>
  <si>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</si>
  <si>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</si>
  <si>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</si>
  <si>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</si>
  <si>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</si>
  <si>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</si>
  <si>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</si>
  <si>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</si>
  <si>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</si>
  <si>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</si>
  <si>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</si>
  <si>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</si>
  <si>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</si>
  <si>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</si>
  <si>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</si>
  <si>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</si>
  <si>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</si>
  <si>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</si>
  <si>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</si>
  <si>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</si>
  <si>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</si>
  <si>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</si>
  <si>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</si>
  <si>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</si>
  <si>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</si>
  <si>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</si>
  <si>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</si>
  <si>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</si>
  <si>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</si>
  <si>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</si>
  <si>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</si>
  <si>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</si>
  <si>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</si>
  <si>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</si>
  <si>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</si>
  <si>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</si>
  <si>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</si>
  <si>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</si>
  <si>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</si>
  <si>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</si>
  <si>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</si>
  <si>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</si>
  <si>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</si>
  <si>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</si>
  <si>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</si>
  <si>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</si>
  <si>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</si>
  <si>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</si>
  <si>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</si>
  <si>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</si>
  <si>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</si>
  <si>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</si>
  <si>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</si>
  <si>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</si>
  <si>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</si>
  <si>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</si>
  <si>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</si>
  <si>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</si>
  <si>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</si>
  <si>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</si>
  <si>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</si>
  <si>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</si>
  <si>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</si>
  <si>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</si>
  <si>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</si>
  <si>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</si>
  <si>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</si>
  <si>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</si>
  <si>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</si>
  <si>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</si>
  <si>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</si>
  <si>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</si>
  <si>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</si>
  <si>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</si>
  <si>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</si>
  <si>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</si>
  <si>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</si>
  <si>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</si>
  <si>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</si>
  <si>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</si>
  <si>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</si>
  <si>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</si>
  <si>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</si>
  <si>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</si>
  <si>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</si>
  <si>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</si>
  <si>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</si>
  <si>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</si>
  <si>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</si>
  <si>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</si>
  <si>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</si>
  <si>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</si>
  <si>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</si>
  <si>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</si>
  <si>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priM</t>
  </si>
  <si>
    <t>LVS</t>
  </si>
  <si>
    <t>LVS ∆pmrA</t>
  </si>
  <si>
    <t>LVS ∆pmrA FTL_0146(F213L)</t>
  </si>
  <si>
    <r>
      <t>B</t>
    </r>
    <r>
      <rPr>
        <sz val="12"/>
        <color theme="1"/>
        <rFont val="4"/>
      </rPr>
      <t>4</t>
    </r>
  </si>
  <si>
    <t>LVS FTL_0146(F315L)</t>
  </si>
  <si>
    <t>A13</t>
  </si>
  <si>
    <t>LVS ∆pmrA(sup)</t>
  </si>
  <si>
    <t>B13</t>
  </si>
  <si>
    <t>A14</t>
  </si>
  <si>
    <t>B14</t>
  </si>
  <si>
    <t>B15</t>
  </si>
  <si>
    <t>A15</t>
  </si>
  <si>
    <t>A16</t>
  </si>
  <si>
    <t>B16</t>
  </si>
  <si>
    <t>LVS ∆pmrA (old)</t>
  </si>
  <si>
    <t>average</t>
  </si>
  <si>
    <t>stdev</t>
  </si>
  <si>
    <t>stdev</t>
    <phoneticPr fontId="0"/>
  </si>
  <si>
    <t>s</t>
  </si>
  <si>
    <t>1.8^-averDDCT</t>
  </si>
  <si>
    <t>error bars</t>
  </si>
  <si>
    <t>+</t>
  </si>
  <si>
    <t>-</t>
  </si>
  <si>
    <t>∆pmrA</t>
  </si>
  <si>
    <t>priM error bars</t>
  </si>
  <si>
    <t>LVS A</t>
  </si>
  <si>
    <t>LVS B</t>
  </si>
  <si>
    <t>LVS C</t>
  </si>
  <si>
    <t>LVS FTL_0146(F315L) A</t>
  </si>
  <si>
    <t>LVS FTL_0146(F315L) B</t>
  </si>
  <si>
    <t>LVS FTL_0146(F315L) C</t>
  </si>
  <si>
    <t>LVS ∆pmrA A</t>
  </si>
  <si>
    <t>LVS ∆pmrA B</t>
  </si>
  <si>
    <t>LVS ∆pmrA C</t>
  </si>
  <si>
    <t>LVS ∆pmrA FTL_0146(F213L) A</t>
  </si>
  <si>
    <t>LVS ∆pmrA FTL_0146(F213L) B</t>
  </si>
  <si>
    <t>LVS ∆pmrA FTL_0146(F213L) C</t>
  </si>
  <si>
    <t>LVS ∆pmrA(sup) A</t>
  </si>
  <si>
    <t>LVS ∆pmrA(sup) B</t>
  </si>
  <si>
    <t>LVS ∆pmrA(sup) C</t>
  </si>
  <si>
    <t>LVS ∆pmrA (old) A</t>
  </si>
  <si>
    <t>Average</t>
  </si>
  <si>
    <t>St Dev</t>
  </si>
  <si>
    <t>DCt</t>
  </si>
  <si>
    <t>average DCt</t>
  </si>
  <si>
    <t>DDCT vs control</t>
  </si>
  <si>
    <t xml:space="preserve"> DDCT +/- stdev</t>
  </si>
  <si>
    <t>1.8^-DDCT+/- stdev</t>
  </si>
  <si>
    <t>LVS ∆pmrA (old) B</t>
  </si>
  <si>
    <t>LVS ∆pmrA (old) C</t>
  </si>
  <si>
    <t>LVS ∆pmrA (new) A</t>
  </si>
  <si>
    <t>LVS ∆pmrA (new) B</t>
  </si>
  <si>
    <t>LVS ∆pmrA (new) C</t>
  </si>
  <si>
    <t>LVS ∆pmrA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</si>
</sst>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4"/>
    </font>
    <font>
      <sz val="11"/>
      <name val="Verdana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Verdana"/>
      <family val="2"/>
    </font>
    <font>
      <sz val="8"/>
      <name val="Calibri"/>
      <family val="2"/>
      <scheme val="minor"/>
    </font>
    <font>
      <b/>
      <i/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20" fillId="0" borderId="0" xfId="0" applyFont="1"/>
    <xf numFmtId="0" fontId="21" fillId="0" borderId="10" xfId="0" applyFont="1" applyBorder="1"/>
    <xf numFmtId="0" fontId="20" fillId="0" borderId="10" xfId="0" applyFont="1" applyBorder="1"/>
    <xf numFmtId="0" fontId="20" fillId="0" borderId="11" xfId="0" applyFont="1" applyBorder="1"/>
    <xf numFmtId="164" fontId="20" fillId="0" borderId="10" xfId="0" applyNumberFormat="1" applyFont="1" applyBorder="1"/>
    <xf numFmtId="0" fontId="19" fillId="0" borderId="11" xfId="0" applyFont="1" applyBorder="1"/>
    <xf numFmtId="0" fontId="22" fillId="0" borderId="11" xfId="0" applyFont="1" applyBorder="1"/>
    <xf numFmtId="0" fontId="16" fillId="0" borderId="0" xfId="0" applyFont="1"/>
    <xf numFmtId="2" fontId="0" fillId="0" borderId="0" xfId="0" applyNumberFormat="1"/>
    <xf numFmtId="164" fontId="0" fillId="0" borderId="0" xfId="0" applyNumberFormat="1"/>
    <xf numFmtId="0" fontId="0" fillId="34" borderId="0" xfId="0" applyFill="1"/>
    <xf numFmtId="0" fontId="24" fillId="33" borderId="10" xfId="0" applyFont="1" applyFill="1" applyBorder="1"/>
    <xf numFmtId="0" fontId="25" fillId="33" borderId="10" xfId="0" applyFont="1" applyFill="1" applyBorder="1"/>
    <xf numFmtId="0" fontId="25" fillId="33" borderId="12" xfId="0" applyFont="1" applyFill="1" applyBorder="1"/>
    <xf numFmtId="0" fontId="25" fillId="33" borderId="13" xfId="0" applyFont="1" applyFill="1" applyBorder="1" applyAlignment="1">
      <alignment wrapText="1"/>
    </xf>
    <xf numFmtId="0" fontId="25" fillId="33" borderId="10" xfId="0" applyFont="1" applyFill="1" applyBorder="1" applyAlignment="1">
      <alignment wrapText="1"/>
    </xf>
    <xf numFmtId="0" fontId="25" fillId="33" borderId="10" xfId="0" applyFont="1" applyFill="1" applyBorder="1" applyAlignment="1">
      <alignment horizontal="center" wrapText="1"/>
    </xf>
    <xf numFmtId="0" fontId="25" fillId="0" borderId="10" xfId="0" applyFont="1" applyBorder="1" applyAlignment="1">
      <alignment wrapText="1"/>
    </xf>
    <xf numFmtId="0" fontId="26" fillId="0" borderId="10" xfId="0" applyFont="1" applyBorder="1"/>
    <xf numFmtId="2" fontId="26" fillId="0" borderId="10" xfId="0" applyNumberFormat="1" applyFont="1" applyBorder="1"/>
    <xf numFmtId="164" fontId="26" fillId="0" borderId="10" xfId="0" applyNumberFormat="1" applyFont="1" applyBorder="1"/>
    <xf numFmtId="164" fontId="26" fillId="0" borderId="12" xfId="0" applyNumberFormat="1" applyFont="1" applyBorder="1"/>
    <xf numFmtId="164" fontId="27" fillId="33" borderId="10" xfId="0" applyNumberFormat="1" applyFont="1" applyFill="1" applyBorder="1"/>
    <xf numFmtId="164" fontId="27" fillId="33" borderId="13" xfId="0" applyNumberFormat="1" applyFont="1" applyFill="1" applyBorder="1"/>
    <xf numFmtId="164" fontId="27" fillId="0" borderId="10" xfId="0" applyNumberFormat="1" applyFont="1" applyBorder="1"/>
    <xf numFmtId="2" fontId="27" fillId="0" borderId="10" xfId="0" applyNumberFormat="1" applyFont="1" applyBorder="1"/>
    <xf numFmtId="0" fontId="26" fillId="0" borderId="0" xfId="0" applyFont="1"/>
    <xf numFmtId="0" fontId="27" fillId="0" borderId="10" xfId="0" applyFont="1" applyBorder="1"/>
    <xf numFmtId="0" fontId="28" fillId="0" borderId="10" xfId="0" applyFont="1" applyBorder="1"/>
    <xf numFmtId="0" fontId="26" fillId="0" borderId="10" xfId="0" applyFont="1" applyFill="1" applyBorder="1"/>
    <xf numFmtId="0" fontId="20" fillId="0" borderId="10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(Analysis_forNotebook!$V$13,Analysis_forNotebook!$V$18:$V$19)</c:f>
                <c:numCache>
                  <c:formatCode>General</c:formatCode>
                  <c:ptCount val="3"/>
                  <c:pt idx="0">
                    <c:v>0.18891655801468066</c:v>
                  </c:pt>
                  <c:pt idx="1">
                    <c:v>48.844901289538285</c:v>
                  </c:pt>
                  <c:pt idx="2">
                    <c:v>42.571452428995855</c:v>
                  </c:pt>
                </c:numCache>
              </c:numRef>
            </c:plus>
            <c:minus>
              <c:numRef>
                <c:f>(Analysis_forNotebook!$W$13,Analysis_forNotebook!$W$18:$W$19)</c:f>
                <c:numCache>
                  <c:formatCode>General</c:formatCode>
                  <c:ptCount val="3"/>
                  <c:pt idx="0">
                    <c:v>0.23291877041930786</c:v>
                  </c:pt>
                  <c:pt idx="1">
                    <c:v>64.407290491541289</c:v>
                  </c:pt>
                  <c:pt idx="2">
                    <c:v>52.618358789872985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(Analysis_forNotebook!$T$13,Analysis_forNotebook!$T$18:$T$19)</c:f>
              <c:strCache>
                <c:ptCount val="3"/>
                <c:pt idx="0">
                  <c:v>LVS</c:v>
                </c:pt>
                <c:pt idx="1">
                  <c:v>LVS ∆pmrA (old)</c:v>
                </c:pt>
                <c:pt idx="2">
                  <c:v>LVS ∆pmrA (new)</c:v>
                </c:pt>
              </c:strCache>
            </c:strRef>
          </c:cat>
          <c:val>
            <c:numRef>
              <c:f>(Analysis_forNotebook!$U$13,Analysis_forNotebook!$U$18:$U$19)</c:f>
              <c:numCache>
                <c:formatCode>0.000</c:formatCode>
                <c:ptCount val="3"/>
                <c:pt idx="0">
                  <c:v>1</c:v>
                </c:pt>
                <c:pt idx="1">
                  <c:v>202.15197715149554</c:v>
                </c:pt>
                <c:pt idx="2">
                  <c:v>222.95818012573906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C-0F45-8C73-871386C4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 val="autoZero"/>
        <c:auto val="1"/>
        <c:lblAlgn val="ctr"/>
        <c:lblOffset val="100"/>
        <c:noMultiLvlLbl val="0"/>
      </c:catAx>
      <c:valAx>
        <c:axId val="180119207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Relative </a:t>
                </a:r>
                <a:r>
                  <a:rPr lang="en-US" sz="1600" b="1" i="1"/>
                  <a:t>priM</a:t>
                </a:r>
                <a:r>
                  <a:rPr lang="en-US" sz="1600" b="1"/>
                  <a:t>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Analysis!#REF!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Analysis!$T$13:$T$17</c:f>
              <c:strCache>
                <c:ptCount val="5"/>
                <c:pt idx="0">
                  <c:v>LVS</c:v>
                </c:pt>
                <c:pt idx="1">
                  <c:v>LVS FTL_0146(F315L)</c:v>
                </c:pt>
                <c:pt idx="2">
                  <c:v>∆pmrA</c:v>
                </c:pt>
                <c:pt idx="3">
                  <c:v>LVS ∆pmrA FTL_0146(F213L)</c:v>
                </c:pt>
                <c:pt idx="4">
                  <c:v>LVS ∆pmrA(sup)</c:v>
                </c:pt>
              </c:strCache>
            </c:strRef>
          </c:cat>
          <c:val>
            <c:numRef>
              <c:f>Analysis!$U$13:$U$17</c:f>
              <c:numCache>
                <c:formatCode>0.000</c:formatCode>
                <c:ptCount val="5"/>
                <c:pt idx="0">
                  <c:v>1</c:v>
                </c:pt>
                <c:pt idx="1">
                  <c:v>0.87583413660336495</c:v>
                </c:pt>
                <c:pt idx="2">
                  <c:v>112.39837523164172</c:v>
                </c:pt>
                <c:pt idx="3">
                  <c:v>10.368141943102902</c:v>
                </c:pt>
                <c:pt idx="4">
                  <c:v>127.7267327955154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0-9643-919A-CA684A4D2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 val="autoZero"/>
        <c:auto val="1"/>
        <c:lblAlgn val="ctr"/>
        <c:lblOffset val="100"/>
        <c:noMultiLvlLbl val="0"/>
      </c:catAx>
      <c:valAx>
        <c:axId val="180119207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Relative </a:t>
                </a:r>
                <a:r>
                  <a:rPr lang="en-US" sz="1600" b="1" i="1"/>
                  <a:t>priM</a:t>
                </a:r>
                <a:r>
                  <a:rPr lang="en-US" sz="1600" b="1"/>
                  <a:t>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Analysis!#REF!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Analysis!#REF!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Analysis!$T$13:$T$17</c:f>
              <c:strCache>
                <c:ptCount val="5"/>
                <c:pt idx="0">
                  <c:v>LVS</c:v>
                </c:pt>
                <c:pt idx="1">
                  <c:v>LVS FTL_0146(F315L)</c:v>
                </c:pt>
                <c:pt idx="2">
                  <c:v>∆pmrA</c:v>
                </c:pt>
                <c:pt idx="3">
                  <c:v>LVS ∆pmrA FTL_0146(F213L)</c:v>
                </c:pt>
                <c:pt idx="4">
                  <c:v>LVS ∆pmrA(sup)</c:v>
                </c:pt>
              </c:strCache>
            </c:strRef>
          </c:cat>
          <c:val>
            <c:numRef>
              <c:f>Analysis!$U$13:$U$17</c:f>
              <c:numCache>
                <c:formatCode>0.000</c:formatCode>
                <c:ptCount val="5"/>
                <c:pt idx="0">
                  <c:v>1</c:v>
                </c:pt>
                <c:pt idx="1">
                  <c:v>0.87583413660336495</c:v>
                </c:pt>
                <c:pt idx="2">
                  <c:v>112.39837523164172</c:v>
                </c:pt>
                <c:pt idx="3">
                  <c:v>10.368141943102902</c:v>
                </c:pt>
                <c:pt idx="4">
                  <c:v>127.7267327955154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D-CC40-821E-50437EBB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At val="0.1"/>
        <c:auto val="1"/>
        <c:lblAlgn val="ctr"/>
        <c:lblOffset val="100"/>
        <c:noMultiLvlLbl val="0"/>
      </c:catAx>
      <c:valAx>
        <c:axId val="180119207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Relative </a:t>
                </a:r>
                <a:r>
                  <a:rPr lang="en-US" sz="1600" b="1" i="1"/>
                  <a:t>priM</a:t>
                </a:r>
                <a:r>
                  <a:rPr lang="en-US" sz="1600" b="1"/>
                  <a:t>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622300</xdr:colOff>
      <xdr:row>0</xdr:row>
      <xdr:rowOff>0</xdr:rowOff>
    </xdr:from>
    <xdr:to>
      <xdr:col>33</xdr:col>
      <xdr:colOff>685800</xdr:colOff>
      <xdr:row>18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8BAB8A-BF5E-2144-9170-0C68D29C2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622300</xdr:colOff>
      <xdr:row>0</xdr:row>
      <xdr:rowOff>0</xdr:rowOff>
    </xdr:from>
    <xdr:to>
      <xdr:col>33</xdr:col>
      <xdr:colOff>685800</xdr:colOff>
      <xdr:row>18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DCBCE4-DEAA-EB4C-8F34-435A7B465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21</xdr:row>
      <xdr:rowOff>0</xdr:rowOff>
    </xdr:from>
    <xdr:to>
      <xdr:col>34</xdr:col>
      <xdr:colOff>50800</xdr:colOff>
      <xdr:row>39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16C1BE-7D36-2343-81A2-54CA491F4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533A-E42B-1E49-9FF3-BF8A32B73EC3}">
  <dimension ref="A2:Z40"/>
  <sheetViews>
    <sheetView topLeftCell="D4" zoomScaleNormal="100" workbookViewId="0">
      <selection activeCell="X25" sqref="X25"/>
    </sheetView>
  </sheetViews>
  <sheetFormatPr baseColWidth="10" defaultColWidth="10.6640625" defaultRowHeight="16"/>
  <cols>
    <col min="2" max="2" width="23.33203125" bestFit="1" customWidth="1"/>
    <col min="3" max="3" width="6.83203125" bestFit="1" customWidth="1"/>
    <col min="4" max="4" width="5" bestFit="1" customWidth="1"/>
    <col min="5" max="5" width="23.33203125" bestFit="1" customWidth="1"/>
    <col min="6" max="6" width="6.83203125" bestFit="1" customWidth="1"/>
    <col min="7" max="7" width="5" bestFit="1" customWidth="1"/>
    <col min="8" max="8" width="5.5" bestFit="1" customWidth="1"/>
    <col min="9" max="9" width="21.83203125" bestFit="1" customWidth="1"/>
    <col min="10" max="10" width="9.83203125" bestFit="1" customWidth="1"/>
    <col min="11" max="11" width="5" bestFit="1" customWidth="1"/>
    <col min="12" max="12" width="7.1640625" bestFit="1" customWidth="1"/>
    <col min="13" max="13" width="5" bestFit="1" customWidth="1"/>
    <col min="14" max="14" width="8.1640625" bestFit="1" customWidth="1"/>
    <col min="15" max="15" width="7.83203125" bestFit="1" customWidth="1"/>
    <col min="16" max="16" width="10.33203125" bestFit="1" customWidth="1"/>
    <col min="17" max="17" width="2" bestFit="1" customWidth="1"/>
    <col min="18" max="18" width="8.5" bestFit="1" customWidth="1"/>
    <col min="20" max="20" width="12.5" bestFit="1" customWidth="1"/>
  </cols>
  <sheetData>
    <row r="2" spans="1:26" ht="27">
      <c r="B2" s="13" t="s">
        <v>106</v>
      </c>
      <c r="C2" s="14" t="s">
        <v>122</v>
      </c>
      <c r="D2" s="14" t="s">
        <v>123</v>
      </c>
      <c r="E2" s="13" t="s">
        <v>10</v>
      </c>
      <c r="F2" s="14" t="s">
        <v>122</v>
      </c>
      <c r="G2" s="14" t="s">
        <v>123</v>
      </c>
      <c r="H2" s="15" t="s">
        <v>150</v>
      </c>
      <c r="I2" s="14"/>
      <c r="J2" s="16" t="s">
        <v>151</v>
      </c>
      <c r="K2" s="17" t="s">
        <v>124</v>
      </c>
      <c r="L2" s="17" t="s">
        <v>152</v>
      </c>
      <c r="M2" s="18" t="s">
        <v>125</v>
      </c>
      <c r="N2" s="19" t="s">
        <v>126</v>
      </c>
      <c r="O2" s="19" t="s">
        <v>153</v>
      </c>
      <c r="P2" s="19" t="s">
        <v>154</v>
      </c>
      <c r="Q2" s="19"/>
      <c r="R2" s="19" t="s">
        <v>127</v>
      </c>
    </row>
    <row r="3" spans="1:26">
      <c r="A3">
        <v>1</v>
      </c>
      <c r="B3" s="20" t="s">
        <v>132</v>
      </c>
      <c r="C3" s="21">
        <v>28.14</v>
      </c>
      <c r="D3" s="22">
        <v>5.5677643628299987E-2</v>
      </c>
      <c r="E3" s="20" t="s">
        <v>132</v>
      </c>
      <c r="F3" s="21">
        <v>19.656666666666666</v>
      </c>
      <c r="G3" s="23">
        <v>3.055050463304022E-2</v>
      </c>
      <c r="H3" s="24">
        <f>(C3-F3)</f>
        <v>8.4833333333333343</v>
      </c>
      <c r="I3" s="20" t="s">
        <v>107</v>
      </c>
      <c r="J3" s="25">
        <f>AVERAGE(H3:H5)</f>
        <v>8.7511111111111131</v>
      </c>
      <c r="K3" s="24">
        <f>STDEV(H3:H5)</f>
        <v>0.25188915845694548</v>
      </c>
      <c r="L3" s="24">
        <f>J3-$J$3</f>
        <v>0</v>
      </c>
      <c r="M3" s="24">
        <f>((K3^2)+(K3^2))^(1/2)</f>
        <v>0.3562250641045579</v>
      </c>
      <c r="N3" s="26">
        <f>1.8^-(L3)</f>
        <v>1</v>
      </c>
      <c r="O3" s="26">
        <f>L3+M3</f>
        <v>0.3562250641045579</v>
      </c>
      <c r="P3" s="27">
        <f>1.8^-O3</f>
        <v>0.81108344198531934</v>
      </c>
      <c r="Q3" s="26" t="s">
        <v>128</v>
      </c>
      <c r="R3" s="26">
        <f>N3-P3</f>
        <v>0.18891655801468066</v>
      </c>
    </row>
    <row r="4" spans="1:26">
      <c r="A4">
        <v>2</v>
      </c>
      <c r="B4" s="20" t="s">
        <v>133</v>
      </c>
      <c r="C4" s="21">
        <v>26.703333333333333</v>
      </c>
      <c r="D4" s="22">
        <v>3.7859388972001647E-2</v>
      </c>
      <c r="E4" s="20" t="s">
        <v>133</v>
      </c>
      <c r="F4" s="21">
        <v>17.72</v>
      </c>
      <c r="G4" s="23">
        <v>9.9999999999997868E-3</v>
      </c>
      <c r="H4" s="24">
        <f t="shared" ref="H4:H23" si="0">(C4-F4)</f>
        <v>8.9833333333333343</v>
      </c>
      <c r="I4" s="28"/>
      <c r="J4" s="24"/>
      <c r="K4" s="24"/>
      <c r="L4" s="24"/>
      <c r="M4" s="24"/>
      <c r="N4" s="26"/>
      <c r="O4" s="26">
        <f>L3-M3</f>
        <v>-0.3562250641045579</v>
      </c>
      <c r="P4" s="27">
        <f>1.8^-O4</f>
        <v>1.2329187704193079</v>
      </c>
      <c r="Q4" s="26" t="s">
        <v>129</v>
      </c>
      <c r="R4" s="26">
        <f>P4-N3</f>
        <v>0.23291877041930786</v>
      </c>
    </row>
    <row r="5" spans="1:26">
      <c r="A5">
        <v>3</v>
      </c>
      <c r="B5" s="20" t="s">
        <v>134</v>
      </c>
      <c r="C5" s="21">
        <v>28.790000000000003</v>
      </c>
      <c r="D5" s="22">
        <v>4.3511678576336583E-15</v>
      </c>
      <c r="E5" s="20" t="s">
        <v>134</v>
      </c>
      <c r="F5" s="21">
        <v>20.003333333333334</v>
      </c>
      <c r="G5" s="23">
        <v>1.5275252316519916E-2</v>
      </c>
      <c r="H5" s="24">
        <f t="shared" si="0"/>
        <v>8.7866666666666688</v>
      </c>
      <c r="I5" s="28"/>
      <c r="J5" s="24"/>
      <c r="K5" s="24"/>
      <c r="L5" s="24"/>
      <c r="M5" s="24"/>
      <c r="N5" s="26"/>
      <c r="O5" s="26"/>
      <c r="P5" s="27"/>
      <c r="Q5" s="26"/>
      <c r="R5" s="26"/>
    </row>
    <row r="6" spans="1:26" ht="15.5" customHeight="1">
      <c r="A6">
        <v>4</v>
      </c>
      <c r="B6" s="20" t="s">
        <v>135</v>
      </c>
      <c r="C6" s="21">
        <v>26.533333333333331</v>
      </c>
      <c r="D6" s="22">
        <v>7.3711147958320053E-2</v>
      </c>
      <c r="E6" s="20" t="s">
        <v>135</v>
      </c>
      <c r="F6" s="21">
        <v>17.633333333333333</v>
      </c>
      <c r="G6" s="23">
        <v>2.0816659994661167E-2</v>
      </c>
      <c r="H6" s="24">
        <f t="shared" si="0"/>
        <v>8.8999999999999986</v>
      </c>
      <c r="I6" s="20" t="s">
        <v>111</v>
      </c>
      <c r="J6" s="25">
        <f>AVERAGE(H6:H8)</f>
        <v>8.9766666666666666</v>
      </c>
      <c r="K6" s="24">
        <f>STDEV(H6:H8)</f>
        <v>8.2124566631701687E-2</v>
      </c>
      <c r="L6" s="24">
        <f>J6-$J$3</f>
        <v>0.22555555555555351</v>
      </c>
      <c r="M6" s="24">
        <f>(($K$3^2)+(K6^2))^(1/2)</f>
        <v>0.26493884689224606</v>
      </c>
      <c r="N6" s="26">
        <f>1.8^-(L6)</f>
        <v>0.87583413660336495</v>
      </c>
      <c r="O6" s="26">
        <f>L6+M6</f>
        <v>0.49049440244779957</v>
      </c>
      <c r="P6" s="27">
        <f>1.8^-O6</f>
        <v>0.74953214859687678</v>
      </c>
      <c r="Q6" s="26" t="s">
        <v>128</v>
      </c>
      <c r="R6" s="26">
        <f>N6-P6</f>
        <v>0.12630198800648818</v>
      </c>
    </row>
    <row r="7" spans="1:26">
      <c r="A7">
        <v>5</v>
      </c>
      <c r="B7" s="20" t="s">
        <v>136</v>
      </c>
      <c r="C7" s="21">
        <v>26.78</v>
      </c>
      <c r="D7" s="22">
        <v>9.5393920141695135E-2</v>
      </c>
      <c r="E7" s="20" t="s">
        <v>136</v>
      </c>
      <c r="F7" s="21">
        <v>17.716666666666665</v>
      </c>
      <c r="G7" s="23">
        <v>1.5275252316519916E-2</v>
      </c>
      <c r="H7" s="24">
        <f t="shared" si="0"/>
        <v>9.0633333333333361</v>
      </c>
      <c r="I7" s="28"/>
      <c r="J7" s="29"/>
      <c r="K7" s="29"/>
      <c r="L7" s="29"/>
      <c r="M7" s="29"/>
      <c r="N7" s="29"/>
      <c r="O7" s="26">
        <f>L6-M6</f>
        <v>-3.938329133669255E-2</v>
      </c>
      <c r="P7" s="27">
        <f>1.8^-O7</f>
        <v>1.0234189904672466</v>
      </c>
      <c r="Q7" s="26" t="s">
        <v>129</v>
      </c>
      <c r="R7" s="26">
        <f>P7-N6</f>
        <v>0.14758485386388165</v>
      </c>
    </row>
    <row r="8" spans="1:26">
      <c r="A8">
        <v>6</v>
      </c>
      <c r="B8" s="20" t="s">
        <v>137</v>
      </c>
      <c r="C8" s="21">
        <v>26.876666666666665</v>
      </c>
      <c r="D8" s="22">
        <v>5.7735026918951087E-3</v>
      </c>
      <c r="E8" s="20" t="s">
        <v>137</v>
      </c>
      <c r="F8" s="21">
        <v>17.91</v>
      </c>
      <c r="G8" s="23">
        <v>3.0000000000001137E-2</v>
      </c>
      <c r="H8" s="24">
        <f t="shared" si="0"/>
        <v>8.966666666666665</v>
      </c>
      <c r="I8" s="28"/>
      <c r="J8" s="29"/>
      <c r="K8" s="29"/>
      <c r="L8" s="29"/>
      <c r="M8" s="29"/>
      <c r="N8" s="29"/>
      <c r="O8" s="29"/>
      <c r="P8" s="29"/>
      <c r="Q8" s="29"/>
      <c r="R8" s="29"/>
    </row>
    <row r="9" spans="1:26">
      <c r="A9">
        <v>7</v>
      </c>
      <c r="B9" s="20" t="s">
        <v>138</v>
      </c>
      <c r="C9" s="21">
        <v>22.816666666666666</v>
      </c>
      <c r="D9" s="22">
        <v>4.1633319989323188E-2</v>
      </c>
      <c r="E9" s="20" t="s">
        <v>138</v>
      </c>
      <c r="F9" s="21">
        <v>17.393333333333334</v>
      </c>
      <c r="G9" s="23">
        <v>4.0414518843273968E-2</v>
      </c>
      <c r="H9" s="24">
        <f t="shared" si="0"/>
        <v>5.423333333333332</v>
      </c>
      <c r="I9" s="20" t="s">
        <v>130</v>
      </c>
      <c r="J9" s="25">
        <f>AVERAGE(H10:H11)</f>
        <v>0.71749999999999936</v>
      </c>
      <c r="K9" s="24">
        <f>STDEV(H10:H11)</f>
        <v>0.35237487929129963</v>
      </c>
      <c r="L9" s="24">
        <f>J9-$J$3</f>
        <v>-8.0336111111111137</v>
      </c>
      <c r="M9" s="24">
        <f>(($K$3^2)+(K9^2))^(1/2)</f>
        <v>0.43314686158819871</v>
      </c>
      <c r="N9" s="26">
        <f>1.8^-(L9)</f>
        <v>112.39837523164172</v>
      </c>
      <c r="O9" s="26">
        <f>L9+M9</f>
        <v>-7.6004642495229149</v>
      </c>
      <c r="P9" s="27">
        <f>1.8^-O9</f>
        <v>87.13438071826792</v>
      </c>
      <c r="Q9" s="26" t="s">
        <v>128</v>
      </c>
      <c r="R9" s="26">
        <f>N9-P9</f>
        <v>25.263994513373802</v>
      </c>
    </row>
    <row r="10" spans="1:26">
      <c r="A10">
        <v>8</v>
      </c>
      <c r="B10" s="30" t="s">
        <v>139</v>
      </c>
      <c r="C10" s="21">
        <v>18.023333333333337</v>
      </c>
      <c r="D10" s="22">
        <v>1.5275252316518365E-2</v>
      </c>
      <c r="E10" s="30" t="s">
        <v>139</v>
      </c>
      <c r="F10" s="21">
        <v>17.056666666666668</v>
      </c>
      <c r="G10" s="23">
        <v>1.154700538379227E-2</v>
      </c>
      <c r="H10" s="24">
        <f t="shared" si="0"/>
        <v>0.96666666666666856</v>
      </c>
      <c r="I10" s="28"/>
      <c r="J10" s="29"/>
      <c r="K10" s="29"/>
      <c r="L10" s="29"/>
      <c r="M10" s="29"/>
      <c r="N10" s="29"/>
      <c r="O10" s="26">
        <f>L9-M9</f>
        <v>-8.4667579726993125</v>
      </c>
      <c r="P10" s="27">
        <f>1.8^-O10</f>
        <v>144.98748542851936</v>
      </c>
      <c r="Q10" s="26" t="s">
        <v>129</v>
      </c>
      <c r="R10" s="26">
        <f>P10-N9</f>
        <v>32.589110196877641</v>
      </c>
      <c r="Z10" s="9"/>
    </row>
    <row r="11" spans="1:26">
      <c r="A11">
        <v>9</v>
      </c>
      <c r="B11" s="30" t="s">
        <v>140</v>
      </c>
      <c r="C11" s="21">
        <v>17.914999999999999</v>
      </c>
      <c r="D11" s="22">
        <v>3.5355339059327882E-2</v>
      </c>
      <c r="E11" s="30" t="s">
        <v>140</v>
      </c>
      <c r="F11" s="21">
        <v>17.446666666666669</v>
      </c>
      <c r="G11" s="23">
        <v>5.7735026918951087E-3</v>
      </c>
      <c r="H11" s="24">
        <f t="shared" si="0"/>
        <v>0.46833333333333016</v>
      </c>
      <c r="I11" s="28"/>
      <c r="J11" s="29"/>
      <c r="K11" s="29"/>
      <c r="L11" s="29"/>
      <c r="M11" s="29"/>
      <c r="N11" s="29"/>
      <c r="O11" s="29"/>
      <c r="P11" s="29"/>
      <c r="Q11" s="29"/>
      <c r="R11" s="29"/>
      <c r="T11" s="2"/>
      <c r="U11" s="2"/>
      <c r="V11" s="32" t="s">
        <v>131</v>
      </c>
      <c r="W11" s="32"/>
    </row>
    <row r="12" spans="1:26">
      <c r="A12">
        <v>10</v>
      </c>
      <c r="B12" s="31" t="s">
        <v>141</v>
      </c>
      <c r="C12" s="21">
        <v>22.24666666666667</v>
      </c>
      <c r="D12" s="22">
        <v>9.6090235369331159E-2</v>
      </c>
      <c r="E12" s="31" t="s">
        <v>141</v>
      </c>
      <c r="F12" s="21">
        <v>17.27333333333333</v>
      </c>
      <c r="G12" s="23">
        <v>3.5118845842842555E-2</v>
      </c>
      <c r="H12" s="24">
        <f t="shared" si="0"/>
        <v>4.9733333333333398</v>
      </c>
      <c r="I12" s="20" t="s">
        <v>109</v>
      </c>
      <c r="J12" s="25">
        <f>AVERAGE(H12:H14)</f>
        <v>4.772222222222223</v>
      </c>
      <c r="K12" s="24">
        <f>STDEV(H12:H14)</f>
        <v>0.35412385362144749</v>
      </c>
      <c r="L12" s="24">
        <f>J12-$J$3</f>
        <v>-3.97888888888889</v>
      </c>
      <c r="M12" s="24">
        <f>(($K$3^2)+(K12^2))^(1/2)</f>
        <v>0.43457088242524089</v>
      </c>
      <c r="N12" s="26">
        <f>1.8^-(L12)</f>
        <v>10.368141943102902</v>
      </c>
      <c r="O12" s="26">
        <f>L12+M12</f>
        <v>-3.5443180064636493</v>
      </c>
      <c r="P12" s="27">
        <f>1.8^-O12</f>
        <v>8.030950265499893</v>
      </c>
      <c r="Q12" s="26" t="s">
        <v>128</v>
      </c>
      <c r="R12" s="26">
        <f>N12-P12</f>
        <v>2.3371916776030091</v>
      </c>
      <c r="T12" s="2"/>
      <c r="U12" s="3" t="s">
        <v>106</v>
      </c>
      <c r="V12" s="4" t="s">
        <v>128</v>
      </c>
      <c r="W12" s="4" t="s">
        <v>129</v>
      </c>
    </row>
    <row r="13" spans="1:26">
      <c r="A13">
        <v>11</v>
      </c>
      <c r="B13" s="20" t="s">
        <v>142</v>
      </c>
      <c r="C13" s="21">
        <v>23.38</v>
      </c>
      <c r="D13" s="22">
        <v>0.13453624047073792</v>
      </c>
      <c r="E13" s="20" t="s">
        <v>142</v>
      </c>
      <c r="F13" s="21">
        <v>19.016666666666666</v>
      </c>
      <c r="G13" s="23">
        <v>1.5275252316519916E-2</v>
      </c>
      <c r="H13" s="24">
        <f t="shared" si="0"/>
        <v>4.3633333333333333</v>
      </c>
      <c r="I13" s="28"/>
      <c r="J13" s="28"/>
      <c r="K13" s="24"/>
      <c r="L13" s="28"/>
      <c r="M13" s="28"/>
      <c r="N13" s="28"/>
      <c r="O13" s="26">
        <f>L12-M12</f>
        <v>-4.4134597713141313</v>
      </c>
      <c r="P13" s="27">
        <f>1.8^-O13</f>
        <v>13.385510281906635</v>
      </c>
      <c r="Q13" s="26" t="s">
        <v>129</v>
      </c>
      <c r="R13" s="26">
        <f>P13-N12</f>
        <v>3.0173683388037329</v>
      </c>
      <c r="T13" s="5" t="s">
        <v>107</v>
      </c>
      <c r="U13" s="6">
        <f>N3</f>
        <v>1</v>
      </c>
      <c r="V13" s="6">
        <f>R3</f>
        <v>0.18891655801468066</v>
      </c>
      <c r="W13" s="6">
        <f>R4</f>
        <v>0.23291877041930786</v>
      </c>
    </row>
    <row r="14" spans="1:26">
      <c r="A14">
        <v>12</v>
      </c>
      <c r="B14" s="20" t="s">
        <v>143</v>
      </c>
      <c r="C14" s="21">
        <v>23.00333333333333</v>
      </c>
      <c r="D14" s="22">
        <v>4.725815626252608E-2</v>
      </c>
      <c r="E14" s="20" t="s">
        <v>143</v>
      </c>
      <c r="F14" s="21">
        <v>18.023333333333333</v>
      </c>
      <c r="G14" s="23">
        <v>2.0816659994661167E-2</v>
      </c>
      <c r="H14" s="24">
        <f t="shared" si="0"/>
        <v>4.9799999999999969</v>
      </c>
      <c r="I14" s="28"/>
      <c r="J14" s="28"/>
      <c r="K14" s="24"/>
      <c r="L14" s="28"/>
      <c r="M14" s="28"/>
      <c r="N14" s="28"/>
      <c r="O14" s="26"/>
      <c r="P14" s="27"/>
      <c r="Q14" s="26"/>
      <c r="R14" s="26"/>
      <c r="T14" s="7" t="s">
        <v>111</v>
      </c>
      <c r="U14" s="6">
        <f>N6</f>
        <v>0.87583413660336495</v>
      </c>
      <c r="V14" s="6">
        <f>R6</f>
        <v>0.12630198800648818</v>
      </c>
      <c r="W14" s="6">
        <f>R7</f>
        <v>0.14758485386388165</v>
      </c>
    </row>
    <row r="15" spans="1:26">
      <c r="A15">
        <v>13</v>
      </c>
      <c r="B15" s="20" t="s">
        <v>144</v>
      </c>
      <c r="C15" s="21">
        <v>20.213333333333335</v>
      </c>
      <c r="D15" s="22">
        <v>1.5275252316519916E-2</v>
      </c>
      <c r="E15" s="20" t="s">
        <v>144</v>
      </c>
      <c r="F15" s="21">
        <v>19.843333333333334</v>
      </c>
      <c r="G15" s="23">
        <v>1.5275252316519916E-2</v>
      </c>
      <c r="H15" s="24">
        <f t="shared" si="0"/>
        <v>0.37000000000000099</v>
      </c>
      <c r="I15" s="20" t="s">
        <v>113</v>
      </c>
      <c r="J15" s="25">
        <f>AVERAGE(H15:H17)</f>
        <v>0.50000000000000122</v>
      </c>
      <c r="K15" s="24">
        <f>STDEV(H15:H17)</f>
        <v>0.86238042649401947</v>
      </c>
      <c r="L15" s="24">
        <f>J15-$J$3</f>
        <v>-8.2511111111111113</v>
      </c>
      <c r="M15" s="24">
        <f>(($K$3^2)+(K15^2))^(1/2)</f>
        <v>0.8984142408422493</v>
      </c>
      <c r="N15" s="26">
        <f>1.8^-(L15)</f>
        <v>127.7267327955154</v>
      </c>
      <c r="O15" s="26">
        <f>L15+M15</f>
        <v>-7.3526968702688622</v>
      </c>
      <c r="P15" s="27">
        <f>1.8^-O15</f>
        <v>75.325383133694174</v>
      </c>
      <c r="Q15" s="26" t="s">
        <v>128</v>
      </c>
      <c r="R15" s="26">
        <f>N15-P15</f>
        <v>52.401349661821229</v>
      </c>
      <c r="T15" s="8" t="s">
        <v>130</v>
      </c>
      <c r="U15" s="6">
        <f>N9</f>
        <v>112.39837523164172</v>
      </c>
      <c r="V15" s="6">
        <f>R9</f>
        <v>25.263994513373802</v>
      </c>
      <c r="W15" s="6">
        <f>R10</f>
        <v>32.589110196877641</v>
      </c>
    </row>
    <row r="16" spans="1:26">
      <c r="A16">
        <v>14</v>
      </c>
      <c r="B16" s="30" t="s">
        <v>145</v>
      </c>
      <c r="C16" s="21">
        <v>17.766666666666666</v>
      </c>
      <c r="D16" s="22">
        <v>3.0550504633039835E-2</v>
      </c>
      <c r="E16" s="30" t="s">
        <v>145</v>
      </c>
      <c r="F16" s="21">
        <v>18.056666666666668</v>
      </c>
      <c r="G16" s="23">
        <v>5.7735026918951087E-3</v>
      </c>
      <c r="H16" s="24">
        <f t="shared" si="0"/>
        <v>-0.2900000000000027</v>
      </c>
      <c r="I16" s="28"/>
      <c r="J16" s="28"/>
      <c r="K16" s="29"/>
      <c r="L16" s="28"/>
      <c r="M16" s="28"/>
      <c r="N16" s="28"/>
      <c r="O16" s="26">
        <f>L15-M15</f>
        <v>-9.1495253519533613</v>
      </c>
      <c r="P16" s="27">
        <f>1.8^-O16</f>
        <v>216.58194876568024</v>
      </c>
      <c r="Q16" s="26" t="s">
        <v>129</v>
      </c>
      <c r="R16" s="26">
        <f>P16-N15</f>
        <v>88.855215970164835</v>
      </c>
      <c r="T16" s="1" t="s">
        <v>109</v>
      </c>
      <c r="U16" s="11">
        <f>N12</f>
        <v>10.368141943102902</v>
      </c>
      <c r="V16" s="11">
        <f>R12</f>
        <v>2.3371916776030091</v>
      </c>
      <c r="W16" s="11">
        <f>R13</f>
        <v>3.0173683388037329</v>
      </c>
    </row>
    <row r="17" spans="1:23">
      <c r="A17">
        <v>15</v>
      </c>
      <c r="B17" s="30" t="s">
        <v>146</v>
      </c>
      <c r="C17" s="21">
        <v>20.053333333333335</v>
      </c>
      <c r="D17" s="22">
        <v>0.11372481406154608</v>
      </c>
      <c r="E17" s="30" t="s">
        <v>146</v>
      </c>
      <c r="F17" s="21">
        <v>18.633333333333329</v>
      </c>
      <c r="G17" s="23">
        <v>5.77350269189716E-3</v>
      </c>
      <c r="H17" s="24">
        <f t="shared" si="0"/>
        <v>1.4200000000000053</v>
      </c>
      <c r="I17" s="28"/>
      <c r="J17" s="28"/>
      <c r="K17" s="29"/>
      <c r="L17" s="28"/>
      <c r="M17" s="28"/>
      <c r="N17" s="28"/>
      <c r="O17" s="29"/>
      <c r="P17" s="29"/>
      <c r="Q17" s="29"/>
      <c r="R17" s="29"/>
      <c r="T17" t="s">
        <v>113</v>
      </c>
      <c r="U17" s="11">
        <f>N15</f>
        <v>127.7267327955154</v>
      </c>
      <c r="V17" s="11">
        <f>R15</f>
        <v>52.401349661821229</v>
      </c>
      <c r="W17" s="11">
        <f>R16</f>
        <v>88.855215970164835</v>
      </c>
    </row>
    <row r="18" spans="1:23">
      <c r="A18">
        <v>16</v>
      </c>
      <c r="B18" s="20" t="s">
        <v>147</v>
      </c>
      <c r="C18" s="21">
        <v>18.040000000000003</v>
      </c>
      <c r="D18" s="22">
        <v>3.6055512754640105E-2</v>
      </c>
      <c r="E18" s="20" t="s">
        <v>147</v>
      </c>
      <c r="F18" s="21">
        <v>18.78</v>
      </c>
      <c r="G18" s="23">
        <v>2.6457513110646015E-2</v>
      </c>
      <c r="H18" s="24">
        <f t="shared" si="0"/>
        <v>-0.73999999999999844</v>
      </c>
      <c r="I18" s="20" t="s">
        <v>121</v>
      </c>
      <c r="J18" s="25">
        <f>AVERAGE(H18:H20)</f>
        <v>-0.28111111111111003</v>
      </c>
      <c r="K18" s="24">
        <f>STDEV(H18:H20)</f>
        <v>0.3974408877547187</v>
      </c>
      <c r="L18" s="24">
        <f>J18-$J$3</f>
        <v>-9.0322222222222237</v>
      </c>
      <c r="M18" s="24">
        <f>(($K$3^2)+(K18^2))^(1/2)</f>
        <v>0.47053948549235175</v>
      </c>
      <c r="N18" s="26">
        <f>1.8^-(L18)</f>
        <v>202.15197715149554</v>
      </c>
      <c r="O18" s="26">
        <f>L18+M18</f>
        <v>-8.5616827367298711</v>
      </c>
      <c r="P18" s="27">
        <f>1.8^-O18</f>
        <v>153.30707586195726</v>
      </c>
      <c r="Q18" s="26" t="s">
        <v>128</v>
      </c>
      <c r="R18" s="26">
        <f>N18-P18</f>
        <v>48.844901289538285</v>
      </c>
      <c r="T18" s="20" t="s">
        <v>121</v>
      </c>
      <c r="U18" s="11">
        <f>N18</f>
        <v>202.15197715149554</v>
      </c>
      <c r="V18" s="11">
        <f>R18</f>
        <v>48.844901289538285</v>
      </c>
      <c r="W18" s="11">
        <f>R19</f>
        <v>64.407290491541289</v>
      </c>
    </row>
    <row r="19" spans="1:23">
      <c r="A19">
        <v>17</v>
      </c>
      <c r="B19" s="20" t="s">
        <v>155</v>
      </c>
      <c r="C19" s="21">
        <v>17.813333333333333</v>
      </c>
      <c r="D19" s="20">
        <v>5.8594652770822916E-2</v>
      </c>
      <c r="E19" s="20" t="s">
        <v>155</v>
      </c>
      <c r="F19" s="21">
        <v>17.86</v>
      </c>
      <c r="G19" s="20">
        <v>3.4641016151376804E-2</v>
      </c>
      <c r="H19" s="24">
        <f t="shared" si="0"/>
        <v>-4.6666666666666856E-2</v>
      </c>
      <c r="I19" s="28"/>
      <c r="J19" s="28"/>
      <c r="K19" s="28"/>
      <c r="L19" s="28"/>
      <c r="M19" s="28"/>
      <c r="N19" s="28"/>
      <c r="O19" s="26">
        <f>L18-M18</f>
        <v>-9.5027617077145763</v>
      </c>
      <c r="P19" s="27">
        <f>1.8^-O19</f>
        <v>266.55926764303683</v>
      </c>
      <c r="Q19" s="26" t="s">
        <v>129</v>
      </c>
      <c r="R19" s="26">
        <f>P19-N18</f>
        <v>64.407290491541289</v>
      </c>
      <c r="T19" s="20" t="s">
        <v>160</v>
      </c>
      <c r="U19" s="11">
        <f>N21</f>
        <v>222.95818012573906</v>
      </c>
      <c r="V19" s="11">
        <f>R21</f>
        <v>42.571452428995855</v>
      </c>
      <c r="W19" s="11">
        <f>R22</f>
        <v>52.618358789872985</v>
      </c>
    </row>
    <row r="20" spans="1:23">
      <c r="A20">
        <v>18</v>
      </c>
      <c r="B20" s="20" t="s">
        <v>156</v>
      </c>
      <c r="C20" s="21">
        <v>17.856666666666666</v>
      </c>
      <c r="D20" s="20">
        <v>2.0816659994660598E-2</v>
      </c>
      <c r="E20" s="20" t="s">
        <v>156</v>
      </c>
      <c r="F20" s="21">
        <v>17.91333333333333</v>
      </c>
      <c r="G20" s="20">
        <v>2.5166114784236235E-2</v>
      </c>
      <c r="H20" s="24">
        <f t="shared" si="0"/>
        <v>-5.6666666666664867E-2</v>
      </c>
      <c r="I20" s="28"/>
      <c r="J20" s="28"/>
      <c r="K20" s="28"/>
      <c r="L20" s="28"/>
      <c r="M20" s="28"/>
      <c r="N20" s="28"/>
      <c r="O20" s="29"/>
      <c r="P20" s="29"/>
      <c r="Q20" s="29"/>
      <c r="R20" s="29"/>
    </row>
    <row r="21" spans="1:23">
      <c r="A21">
        <v>19</v>
      </c>
      <c r="B21" s="20" t="s">
        <v>157</v>
      </c>
      <c r="C21" s="21">
        <v>17.813333333333333</v>
      </c>
      <c r="D21" s="20">
        <v>4.0414518843273968E-2</v>
      </c>
      <c r="E21" s="20" t="s">
        <v>157</v>
      </c>
      <c r="F21" s="21">
        <v>17.966666666666665</v>
      </c>
      <c r="G21" s="20">
        <v>2.5166114784234354E-2</v>
      </c>
      <c r="H21" s="24">
        <f t="shared" si="0"/>
        <v>-0.15333333333333243</v>
      </c>
      <c r="I21" s="20" t="s">
        <v>160</v>
      </c>
      <c r="J21" s="25">
        <f>AVERAGE(H21:H23)</f>
        <v>-0.44777777777777555</v>
      </c>
      <c r="K21" s="24">
        <f>STDEV(H21:H23)</f>
        <v>0.25786157641764301</v>
      </c>
      <c r="L21" s="24">
        <f>J21-$J$3</f>
        <v>-9.198888888888888</v>
      </c>
      <c r="M21" s="24">
        <f>(($K$3^2)+(K21^2))^(1/2)</f>
        <v>0.36047294037242261</v>
      </c>
      <c r="N21" s="26">
        <f>1.8^-(L21)</f>
        <v>222.95818012573906</v>
      </c>
      <c r="O21" s="26">
        <f>L21+M21</f>
        <v>-8.8384159485164648</v>
      </c>
      <c r="P21" s="27">
        <f>1.8^-O21</f>
        <v>180.38672769674321</v>
      </c>
      <c r="Q21" s="26" t="s">
        <v>128</v>
      </c>
      <c r="R21" s="26">
        <f>N21-P21</f>
        <v>42.571452428995855</v>
      </c>
    </row>
    <row r="22" spans="1:23">
      <c r="A22">
        <v>20</v>
      </c>
      <c r="B22" s="20" t="s">
        <v>158</v>
      </c>
      <c r="C22" s="21">
        <v>18.233333333333334</v>
      </c>
      <c r="D22" s="20">
        <v>1.5275252316519916E-2</v>
      </c>
      <c r="E22" s="20" t="s">
        <v>158</v>
      </c>
      <c r="F22" s="21">
        <v>18.866666666666664</v>
      </c>
      <c r="G22" s="20">
        <v>4.50924975282289E-2</v>
      </c>
      <c r="H22" s="24">
        <f t="shared" si="0"/>
        <v>-0.63333333333332931</v>
      </c>
      <c r="I22" s="28"/>
      <c r="J22" s="28"/>
      <c r="K22" s="28"/>
      <c r="L22" s="28"/>
      <c r="M22" s="28"/>
      <c r="N22" s="28"/>
      <c r="O22" s="26">
        <f>L21-M21</f>
        <v>-9.5593618292613112</v>
      </c>
      <c r="P22" s="27">
        <f>1.8^-O22</f>
        <v>275.57653891561205</v>
      </c>
      <c r="Q22" s="26" t="s">
        <v>129</v>
      </c>
      <c r="R22" s="26">
        <f>P22-N21</f>
        <v>52.618358789872985</v>
      </c>
    </row>
    <row r="23" spans="1:23">
      <c r="A23">
        <v>21</v>
      </c>
      <c r="B23" s="20" t="s">
        <v>159</v>
      </c>
      <c r="C23" s="21">
        <v>18.190000000000001</v>
      </c>
      <c r="D23" s="20">
        <v>2.6457513110644669E-2</v>
      </c>
      <c r="E23" s="20" t="s">
        <v>159</v>
      </c>
      <c r="F23" s="21">
        <v>18.746666666666666</v>
      </c>
      <c r="G23" s="20">
        <v>5.77350269189716E-3</v>
      </c>
      <c r="H23" s="24">
        <f t="shared" si="0"/>
        <v>-0.55666666666666487</v>
      </c>
      <c r="I23" s="28"/>
      <c r="J23" s="28"/>
      <c r="K23" s="28"/>
      <c r="L23" s="28"/>
      <c r="M23" s="28"/>
      <c r="N23" s="28"/>
      <c r="O23" s="29"/>
      <c r="P23" s="29"/>
      <c r="Q23" s="29"/>
      <c r="R23" s="29"/>
    </row>
    <row r="25" spans="1:23" ht="27">
      <c r="I25" s="14"/>
      <c r="J25" s="16" t="s">
        <v>151</v>
      </c>
      <c r="K25" s="17" t="s">
        <v>123</v>
      </c>
      <c r="L25" s="17" t="s">
        <v>152</v>
      </c>
      <c r="M25" s="18" t="s">
        <v>125</v>
      </c>
      <c r="N25" s="19" t="s">
        <v>126</v>
      </c>
      <c r="O25" s="19" t="s">
        <v>153</v>
      </c>
      <c r="P25" s="19" t="s">
        <v>154</v>
      </c>
      <c r="Q25" s="19"/>
      <c r="R25" s="19" t="s">
        <v>127</v>
      </c>
    </row>
    <row r="26" spans="1:23">
      <c r="I26" s="20" t="s">
        <v>107</v>
      </c>
      <c r="J26" s="25">
        <v>8.7511111111111131</v>
      </c>
      <c r="K26" s="24">
        <v>0.25188915845694548</v>
      </c>
      <c r="L26" s="24">
        <v>0</v>
      </c>
      <c r="M26" s="24">
        <v>0.3562250641045579</v>
      </c>
      <c r="N26" s="26">
        <v>1</v>
      </c>
      <c r="O26" s="26">
        <v>0.3562250641045579</v>
      </c>
      <c r="P26" s="27">
        <v>0.81108344198531934</v>
      </c>
      <c r="Q26" s="26" t="s">
        <v>128</v>
      </c>
      <c r="R26" s="26">
        <v>0.18891655801468066</v>
      </c>
    </row>
    <row r="27" spans="1:23">
      <c r="I27" s="28"/>
      <c r="J27" s="24"/>
      <c r="K27" s="24"/>
      <c r="L27" s="24"/>
      <c r="M27" s="24"/>
      <c r="N27" s="26"/>
      <c r="O27" s="26">
        <v>-0.3562250641045579</v>
      </c>
      <c r="P27" s="27">
        <v>1.2329187704193079</v>
      </c>
      <c r="Q27" s="26" t="s">
        <v>129</v>
      </c>
      <c r="R27" s="26">
        <v>0.23291877041930786</v>
      </c>
    </row>
    <row r="28" spans="1:23" hidden="1">
      <c r="I28" s="20" t="s">
        <v>111</v>
      </c>
      <c r="J28" s="25">
        <v>8.9766666666666666</v>
      </c>
      <c r="K28" s="24">
        <v>8.2124566631701687E-2</v>
      </c>
      <c r="L28" s="24">
        <v>0.22555555555555351</v>
      </c>
      <c r="M28" s="24">
        <v>0.26493884689224606</v>
      </c>
      <c r="N28" s="26">
        <v>0.87583413660336495</v>
      </c>
      <c r="O28" s="26">
        <v>0.49049440244779957</v>
      </c>
      <c r="P28" s="27">
        <v>0.74953214859687678</v>
      </c>
      <c r="Q28" s="26" t="s">
        <v>128</v>
      </c>
      <c r="R28" s="26">
        <v>0.12630198800648818</v>
      </c>
    </row>
    <row r="29" spans="1:23" hidden="1">
      <c r="I29" s="28"/>
      <c r="J29" s="29"/>
      <c r="K29" s="29"/>
      <c r="L29" s="29"/>
      <c r="M29" s="29"/>
      <c r="N29" s="29"/>
      <c r="O29" s="26">
        <v>-3.938329133669255E-2</v>
      </c>
      <c r="P29" s="27">
        <v>1.0234189904672466</v>
      </c>
      <c r="Q29" s="26" t="s">
        <v>129</v>
      </c>
      <c r="R29" s="26">
        <v>0.14758485386388165</v>
      </c>
    </row>
    <row r="30" spans="1:23" hidden="1">
      <c r="I30" s="20" t="s">
        <v>130</v>
      </c>
      <c r="J30" s="25">
        <v>0.71749999999999936</v>
      </c>
      <c r="K30" s="24">
        <v>0.35237487929129963</v>
      </c>
      <c r="L30" s="24">
        <v>-8.0336111111111137</v>
      </c>
      <c r="M30" s="24">
        <v>0.43314686158819871</v>
      </c>
      <c r="N30" s="26">
        <v>112.39837523164172</v>
      </c>
      <c r="O30" s="26">
        <v>-7.6004642495229149</v>
      </c>
      <c r="P30" s="27">
        <v>87.13438071826792</v>
      </c>
      <c r="Q30" s="26" t="s">
        <v>128</v>
      </c>
      <c r="R30" s="26">
        <v>25.263994513373802</v>
      </c>
    </row>
    <row r="31" spans="1:23" hidden="1">
      <c r="I31" s="28"/>
      <c r="J31" s="29"/>
      <c r="K31" s="29"/>
      <c r="L31" s="29"/>
      <c r="M31" s="29"/>
      <c r="N31" s="29"/>
      <c r="O31" s="26">
        <v>-8.4667579726993125</v>
      </c>
      <c r="P31" s="27">
        <v>144.98748542851936</v>
      </c>
      <c r="Q31" s="26" t="s">
        <v>129</v>
      </c>
      <c r="R31" s="26">
        <v>32.589110196877641</v>
      </c>
    </row>
    <row r="32" spans="1:23" hidden="1">
      <c r="I32" s="20" t="s">
        <v>109</v>
      </c>
      <c r="J32" s="25">
        <v>4.772222222222223</v>
      </c>
      <c r="K32" s="24">
        <v>0.35412385362144749</v>
      </c>
      <c r="L32" s="24">
        <v>-3.97888888888889</v>
      </c>
      <c r="M32" s="24">
        <v>0.43457088242524089</v>
      </c>
      <c r="N32" s="26">
        <v>10.368141943102902</v>
      </c>
      <c r="O32" s="26">
        <v>-3.5443180064636493</v>
      </c>
      <c r="P32" s="27">
        <v>8.030950265499893</v>
      </c>
      <c r="Q32" s="26" t="s">
        <v>128</v>
      </c>
      <c r="R32" s="26">
        <v>2.3371916776030091</v>
      </c>
    </row>
    <row r="33" spans="9:18" hidden="1">
      <c r="I33" s="28"/>
      <c r="J33" s="28"/>
      <c r="K33" s="24"/>
      <c r="L33" s="28"/>
      <c r="M33" s="28"/>
      <c r="N33" s="28"/>
      <c r="O33" s="26">
        <v>-4.4134597713141313</v>
      </c>
      <c r="P33" s="27">
        <v>13.385510281906635</v>
      </c>
      <c r="Q33" s="26" t="s">
        <v>129</v>
      </c>
      <c r="R33" s="26">
        <v>3.0173683388037329</v>
      </c>
    </row>
    <row r="34" spans="9:18" hidden="1">
      <c r="I34" s="20" t="s">
        <v>113</v>
      </c>
      <c r="J34" s="25">
        <v>0.50000000000000122</v>
      </c>
      <c r="K34" s="24">
        <v>0.86238042649401947</v>
      </c>
      <c r="L34" s="24">
        <v>-8.2511111111111113</v>
      </c>
      <c r="M34" s="24">
        <v>0.8984142408422493</v>
      </c>
      <c r="N34" s="26">
        <v>127.7267327955154</v>
      </c>
      <c r="O34" s="26">
        <v>-7.3526968702688622</v>
      </c>
      <c r="P34" s="27">
        <v>75.325383133694174</v>
      </c>
      <c r="Q34" s="26" t="s">
        <v>128</v>
      </c>
      <c r="R34" s="26">
        <v>52.401349661821229</v>
      </c>
    </row>
    <row r="35" spans="9:18" hidden="1">
      <c r="I35" s="28"/>
      <c r="J35" s="28"/>
      <c r="L35" s="28"/>
      <c r="M35" s="28"/>
      <c r="N35" s="28"/>
      <c r="O35" s="26">
        <v>-9.1495253519533613</v>
      </c>
      <c r="P35" s="27">
        <v>216.58194876568024</v>
      </c>
      <c r="Q35" s="26" t="s">
        <v>129</v>
      </c>
      <c r="R35" s="26">
        <v>88.855215970164835</v>
      </c>
    </row>
    <row r="36" spans="9:18">
      <c r="I36" s="20" t="s">
        <v>121</v>
      </c>
      <c r="J36" s="25">
        <v>-0.28111111111111003</v>
      </c>
      <c r="K36" s="24">
        <v>0.3974408877547187</v>
      </c>
      <c r="L36" s="24">
        <v>-9.0322222222222237</v>
      </c>
      <c r="M36" s="24">
        <v>0.47053948549235175</v>
      </c>
      <c r="N36" s="26">
        <v>202.15197715149554</v>
      </c>
      <c r="O36" s="26">
        <v>-8.5616827367298711</v>
      </c>
      <c r="P36" s="27">
        <v>153.30707586195726</v>
      </c>
      <c r="Q36" s="26" t="s">
        <v>128</v>
      </c>
      <c r="R36" s="26">
        <v>48.844901289538285</v>
      </c>
    </row>
    <row r="37" spans="9:18">
      <c r="I37" s="28"/>
      <c r="J37" s="28"/>
      <c r="K37" s="28"/>
      <c r="L37" s="28"/>
      <c r="M37" s="28"/>
      <c r="N37" s="28"/>
      <c r="O37" s="26">
        <v>-9.5027617077145763</v>
      </c>
      <c r="P37" s="27">
        <v>266.55926764303683</v>
      </c>
      <c r="Q37" s="26" t="s">
        <v>129</v>
      </c>
      <c r="R37" s="26">
        <v>64.407290491541289</v>
      </c>
    </row>
    <row r="38" spans="9:18">
      <c r="I38" s="20" t="s">
        <v>160</v>
      </c>
      <c r="J38" s="25">
        <v>-0.44777777777777555</v>
      </c>
      <c r="K38" s="24">
        <v>0.25786157641764301</v>
      </c>
      <c r="L38" s="24">
        <v>-9.198888888888888</v>
      </c>
      <c r="M38" s="24">
        <v>0.36047294037242261</v>
      </c>
      <c r="N38" s="26">
        <v>222.95818012573906</v>
      </c>
      <c r="O38" s="26">
        <v>-8.8384159485164648</v>
      </c>
      <c r="P38" s="27">
        <v>180.38672769674321</v>
      </c>
      <c r="Q38" s="26" t="s">
        <v>128</v>
      </c>
      <c r="R38" s="26">
        <v>42.571452428995855</v>
      </c>
    </row>
    <row r="39" spans="9:18">
      <c r="I39" s="28"/>
      <c r="J39" s="28"/>
      <c r="K39" s="28"/>
      <c r="L39" s="28"/>
      <c r="M39" s="28"/>
      <c r="N39" s="28"/>
      <c r="O39" s="26">
        <v>-9.5593618292613112</v>
      </c>
      <c r="P39" s="27">
        <v>275.57653891561205</v>
      </c>
      <c r="Q39" s="26" t="s">
        <v>129</v>
      </c>
      <c r="R39" s="26">
        <v>52.618358789872985</v>
      </c>
    </row>
    <row r="40" spans="9:18">
      <c r="I40" s="28"/>
      <c r="J40" s="28"/>
      <c r="K40" s="28"/>
      <c r="L40" s="28"/>
      <c r="M40" s="28"/>
      <c r="N40" s="28"/>
      <c r="O40" s="29"/>
      <c r="P40" s="29"/>
      <c r="Q40" s="29"/>
      <c r="R40" s="29"/>
    </row>
  </sheetData>
  <mergeCells count="1">
    <mergeCell ref="V11:W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workbookViewId="0">
      <selection activeCell="H6" sqref="H6"/>
    </sheetView>
  </sheetViews>
  <sheetFormatPr baseColWidth="10" defaultRowHeight="16"/>
  <sheetData>
    <row r="1" spans="1:12">
      <c r="A1" t="s">
        <v>0</v>
      </c>
    </row>
    <row r="2" spans="1:12">
      <c r="A2" t="s">
        <v>1</v>
      </c>
      <c r="B2" t="s">
        <v>2</v>
      </c>
      <c r="C2" t="s">
        <v>3</v>
      </c>
      <c r="E2" t="s">
        <v>4</v>
      </c>
      <c r="G2" t="s">
        <v>5</v>
      </c>
      <c r="H2" t="s">
        <v>148</v>
      </c>
      <c r="I2" t="s">
        <v>149</v>
      </c>
      <c r="J2" t="s">
        <v>6</v>
      </c>
      <c r="K2" t="s">
        <v>7</v>
      </c>
      <c r="L2" t="s">
        <v>8</v>
      </c>
    </row>
    <row r="3" spans="1:12">
      <c r="A3" t="b">
        <v>1</v>
      </c>
      <c r="B3">
        <v>255</v>
      </c>
      <c r="C3" t="s">
        <v>9</v>
      </c>
      <c r="D3" t="s">
        <v>9</v>
      </c>
      <c r="E3" t="s">
        <v>106</v>
      </c>
      <c r="F3" t="s">
        <v>132</v>
      </c>
      <c r="G3">
        <v>28.13</v>
      </c>
      <c r="H3" s="10">
        <v>28.14</v>
      </c>
      <c r="I3" s="11">
        <v>5.5677643628299987E-2</v>
      </c>
      <c r="K3">
        <v>0</v>
      </c>
    </row>
    <row r="4" spans="1:12">
      <c r="A4" t="b">
        <v>1</v>
      </c>
      <c r="B4">
        <v>255</v>
      </c>
      <c r="C4" t="s">
        <v>11</v>
      </c>
      <c r="D4" t="s">
        <v>9</v>
      </c>
      <c r="E4" t="s">
        <v>106</v>
      </c>
      <c r="F4" t="s">
        <v>132</v>
      </c>
      <c r="G4">
        <v>28.2</v>
      </c>
      <c r="H4" s="10"/>
      <c r="I4" s="11"/>
      <c r="K4">
        <v>0</v>
      </c>
    </row>
    <row r="5" spans="1:12">
      <c r="A5" t="b">
        <v>1</v>
      </c>
      <c r="B5">
        <v>255</v>
      </c>
      <c r="C5" t="s">
        <v>12</v>
      </c>
      <c r="D5" t="s">
        <v>9</v>
      </c>
      <c r="E5" t="s">
        <v>106</v>
      </c>
      <c r="F5" t="s">
        <v>132</v>
      </c>
      <c r="G5">
        <v>28.09</v>
      </c>
      <c r="H5" s="10"/>
      <c r="I5" s="11"/>
      <c r="K5">
        <v>0</v>
      </c>
    </row>
    <row r="6" spans="1:12">
      <c r="A6" t="b">
        <v>1</v>
      </c>
      <c r="B6">
        <v>255</v>
      </c>
      <c r="C6" t="s">
        <v>13</v>
      </c>
      <c r="D6" t="s">
        <v>18</v>
      </c>
      <c r="E6" t="s">
        <v>106</v>
      </c>
      <c r="F6" t="s">
        <v>108</v>
      </c>
      <c r="G6">
        <v>17.89</v>
      </c>
      <c r="H6" s="10">
        <v>17.914999999999999</v>
      </c>
      <c r="I6" s="11">
        <v>3.5355339059327882E-2</v>
      </c>
      <c r="K6">
        <v>0</v>
      </c>
    </row>
    <row r="7" spans="1:12">
      <c r="A7" t="b">
        <v>1</v>
      </c>
      <c r="B7">
        <v>255</v>
      </c>
      <c r="C7" t="s">
        <v>14</v>
      </c>
      <c r="D7" t="s">
        <v>18</v>
      </c>
      <c r="E7" t="s">
        <v>106</v>
      </c>
      <c r="F7" t="s">
        <v>108</v>
      </c>
      <c r="G7">
        <v>17.940000000000001</v>
      </c>
      <c r="H7" s="10"/>
      <c r="I7" s="11"/>
      <c r="K7">
        <v>0</v>
      </c>
    </row>
    <row r="8" spans="1:12">
      <c r="A8" t="b">
        <v>1</v>
      </c>
      <c r="B8">
        <v>255</v>
      </c>
      <c r="C8" t="s">
        <v>15</v>
      </c>
      <c r="D8" t="s">
        <v>18</v>
      </c>
      <c r="E8" t="s">
        <v>106</v>
      </c>
      <c r="F8" s="12" t="s">
        <v>108</v>
      </c>
      <c r="G8" s="12">
        <v>18.100000000000001</v>
      </c>
      <c r="H8" s="10"/>
      <c r="I8" s="11"/>
      <c r="K8">
        <v>0</v>
      </c>
    </row>
    <row r="9" spans="1:12">
      <c r="A9" t="b">
        <v>1</v>
      </c>
      <c r="B9">
        <v>255</v>
      </c>
      <c r="C9" t="s">
        <v>22</v>
      </c>
      <c r="D9" t="s">
        <v>11</v>
      </c>
      <c r="E9" t="s">
        <v>106</v>
      </c>
      <c r="F9" t="s">
        <v>107</v>
      </c>
      <c r="G9">
        <v>26.73</v>
      </c>
      <c r="H9" s="10">
        <v>26.703333333333333</v>
      </c>
      <c r="I9" s="11">
        <v>3.7859388972001647E-2</v>
      </c>
      <c r="K9">
        <v>0</v>
      </c>
    </row>
    <row r="10" spans="1:12">
      <c r="A10" t="b">
        <v>1</v>
      </c>
      <c r="B10">
        <v>255</v>
      </c>
      <c r="C10" t="s">
        <v>23</v>
      </c>
      <c r="D10" t="s">
        <v>11</v>
      </c>
      <c r="E10" t="s">
        <v>106</v>
      </c>
      <c r="F10" t="s">
        <v>107</v>
      </c>
      <c r="G10">
        <v>26.72</v>
      </c>
      <c r="H10" s="10"/>
      <c r="I10" s="11"/>
      <c r="K10">
        <v>0</v>
      </c>
    </row>
    <row r="11" spans="1:12">
      <c r="A11" t="b">
        <v>1</v>
      </c>
      <c r="B11">
        <v>255</v>
      </c>
      <c r="C11" t="s">
        <v>24</v>
      </c>
      <c r="D11" t="s">
        <v>11</v>
      </c>
      <c r="E11" t="s">
        <v>106</v>
      </c>
      <c r="F11" t="s">
        <v>107</v>
      </c>
      <c r="G11">
        <v>26.66</v>
      </c>
      <c r="H11" s="10"/>
      <c r="I11" s="11"/>
      <c r="K11">
        <v>0</v>
      </c>
    </row>
    <row r="12" spans="1:12">
      <c r="A12" t="b">
        <v>1</v>
      </c>
      <c r="B12">
        <v>255</v>
      </c>
      <c r="C12" t="s">
        <v>25</v>
      </c>
      <c r="D12" t="s">
        <v>19</v>
      </c>
      <c r="E12" t="s">
        <v>106</v>
      </c>
      <c r="F12" t="s">
        <v>109</v>
      </c>
      <c r="G12">
        <v>22.16</v>
      </c>
      <c r="H12" s="10">
        <v>22.24666666666667</v>
      </c>
      <c r="I12" s="11">
        <v>9.6090235369331159E-2</v>
      </c>
      <c r="K12">
        <v>0</v>
      </c>
    </row>
    <row r="13" spans="1:12">
      <c r="A13" t="b">
        <v>1</v>
      </c>
      <c r="B13">
        <v>255</v>
      </c>
      <c r="C13" t="s">
        <v>26</v>
      </c>
      <c r="D13" t="s">
        <v>19</v>
      </c>
      <c r="E13" t="s">
        <v>106</v>
      </c>
      <c r="F13" t="s">
        <v>109</v>
      </c>
      <c r="G13">
        <v>22.23</v>
      </c>
      <c r="H13" s="10"/>
      <c r="I13" s="11"/>
      <c r="K13">
        <v>0</v>
      </c>
    </row>
    <row r="14" spans="1:12">
      <c r="A14" t="b">
        <v>1</v>
      </c>
      <c r="B14">
        <v>255</v>
      </c>
      <c r="C14" t="s">
        <v>27</v>
      </c>
      <c r="D14" t="s">
        <v>19</v>
      </c>
      <c r="E14" t="s">
        <v>106</v>
      </c>
      <c r="F14" t="s">
        <v>109</v>
      </c>
      <c r="G14">
        <v>22.35</v>
      </c>
      <c r="H14" s="10"/>
      <c r="I14" s="11"/>
      <c r="K14">
        <v>0</v>
      </c>
    </row>
    <row r="15" spans="1:12">
      <c r="A15" t="b">
        <v>1</v>
      </c>
      <c r="B15">
        <v>255</v>
      </c>
      <c r="C15" t="s">
        <v>34</v>
      </c>
      <c r="D15" t="s">
        <v>12</v>
      </c>
      <c r="E15" t="s">
        <v>106</v>
      </c>
      <c r="F15" t="s">
        <v>107</v>
      </c>
      <c r="G15">
        <v>28.79</v>
      </c>
      <c r="H15" s="10">
        <v>28.790000000000003</v>
      </c>
      <c r="I15" s="11">
        <v>4.3511678576336583E-15</v>
      </c>
      <c r="K15">
        <v>0</v>
      </c>
    </row>
    <row r="16" spans="1:12">
      <c r="A16" t="b">
        <v>1</v>
      </c>
      <c r="B16">
        <v>255</v>
      </c>
      <c r="C16" t="s">
        <v>35</v>
      </c>
      <c r="D16" t="s">
        <v>12</v>
      </c>
      <c r="E16" t="s">
        <v>106</v>
      </c>
      <c r="F16" t="s">
        <v>107</v>
      </c>
      <c r="G16">
        <v>28.79</v>
      </c>
      <c r="H16" s="10"/>
      <c r="I16" s="11"/>
      <c r="K16">
        <v>0</v>
      </c>
    </row>
    <row r="17" spans="1:11">
      <c r="A17" t="b">
        <v>1</v>
      </c>
      <c r="B17">
        <v>255</v>
      </c>
      <c r="C17" t="s">
        <v>36</v>
      </c>
      <c r="D17" t="s">
        <v>12</v>
      </c>
      <c r="E17" t="s">
        <v>106</v>
      </c>
      <c r="F17" t="s">
        <v>107</v>
      </c>
      <c r="G17">
        <v>28.79</v>
      </c>
      <c r="H17" s="10"/>
      <c r="I17" s="11"/>
      <c r="K17">
        <v>0</v>
      </c>
    </row>
    <row r="18" spans="1:11">
      <c r="A18" t="b">
        <v>1</v>
      </c>
      <c r="B18">
        <v>255</v>
      </c>
      <c r="C18" t="s">
        <v>37</v>
      </c>
      <c r="D18" t="s">
        <v>20</v>
      </c>
      <c r="E18" t="s">
        <v>106</v>
      </c>
      <c r="F18" t="s">
        <v>109</v>
      </c>
      <c r="G18">
        <v>23.27</v>
      </c>
      <c r="H18" s="10">
        <v>23.38</v>
      </c>
      <c r="I18" s="11">
        <v>0.13453624047073792</v>
      </c>
      <c r="K18">
        <v>0</v>
      </c>
    </row>
    <row r="19" spans="1:11">
      <c r="A19" t="b">
        <v>1</v>
      </c>
      <c r="B19">
        <v>255</v>
      </c>
      <c r="C19" t="s">
        <v>38</v>
      </c>
      <c r="D19" t="s">
        <v>20</v>
      </c>
      <c r="E19" t="s">
        <v>106</v>
      </c>
      <c r="F19" t="s">
        <v>109</v>
      </c>
      <c r="G19">
        <v>23.34</v>
      </c>
      <c r="H19" s="10"/>
      <c r="I19" s="11"/>
      <c r="K19">
        <v>0</v>
      </c>
    </row>
    <row r="20" spans="1:11">
      <c r="A20" t="b">
        <v>1</v>
      </c>
      <c r="B20">
        <v>255</v>
      </c>
      <c r="C20" t="s">
        <v>39</v>
      </c>
      <c r="D20" t="s">
        <v>20</v>
      </c>
      <c r="E20" t="s">
        <v>106</v>
      </c>
      <c r="F20" t="s">
        <v>109</v>
      </c>
      <c r="G20">
        <v>23.53</v>
      </c>
      <c r="H20" s="10"/>
      <c r="I20" s="11"/>
      <c r="K20">
        <v>0</v>
      </c>
    </row>
    <row r="21" spans="1:11">
      <c r="A21" t="b">
        <v>1</v>
      </c>
      <c r="B21">
        <v>255</v>
      </c>
      <c r="C21" t="s">
        <v>46</v>
      </c>
      <c r="D21" t="s">
        <v>13</v>
      </c>
      <c r="E21" t="s">
        <v>106</v>
      </c>
      <c r="F21" t="s">
        <v>111</v>
      </c>
      <c r="G21">
        <v>26.59</v>
      </c>
      <c r="H21" s="10">
        <v>26.533333333333331</v>
      </c>
      <c r="I21" s="11">
        <v>7.3711147958320053E-2</v>
      </c>
      <c r="K21">
        <v>0</v>
      </c>
    </row>
    <row r="22" spans="1:11">
      <c r="A22" t="b">
        <v>1</v>
      </c>
      <c r="B22">
        <v>255</v>
      </c>
      <c r="C22" t="s">
        <v>47</v>
      </c>
      <c r="D22" t="s">
        <v>13</v>
      </c>
      <c r="E22" t="s">
        <v>106</v>
      </c>
      <c r="F22" t="s">
        <v>111</v>
      </c>
      <c r="G22">
        <v>26.56</v>
      </c>
      <c r="H22" s="10"/>
      <c r="I22" s="11"/>
      <c r="K22">
        <v>0</v>
      </c>
    </row>
    <row r="23" spans="1:11">
      <c r="A23" t="b">
        <v>1</v>
      </c>
      <c r="B23">
        <v>255</v>
      </c>
      <c r="C23" t="s">
        <v>48</v>
      </c>
      <c r="D23" t="s">
        <v>13</v>
      </c>
      <c r="E23" t="s">
        <v>106</v>
      </c>
      <c r="F23" t="s">
        <v>111</v>
      </c>
      <c r="G23">
        <v>26.45</v>
      </c>
      <c r="H23" s="10"/>
      <c r="I23" s="11"/>
      <c r="K23">
        <v>0</v>
      </c>
    </row>
    <row r="24" spans="1:11">
      <c r="A24" t="b">
        <v>1</v>
      </c>
      <c r="B24">
        <v>255</v>
      </c>
      <c r="C24" t="s">
        <v>49</v>
      </c>
      <c r="D24" t="s">
        <v>21</v>
      </c>
      <c r="E24" t="s">
        <v>106</v>
      </c>
      <c r="F24" t="s">
        <v>109</v>
      </c>
      <c r="G24">
        <v>22.95</v>
      </c>
      <c r="H24" s="10">
        <v>23.00333333333333</v>
      </c>
      <c r="I24" s="11">
        <v>4.725815626252608E-2</v>
      </c>
      <c r="K24">
        <v>0</v>
      </c>
    </row>
    <row r="25" spans="1:11">
      <c r="A25" t="b">
        <v>1</v>
      </c>
      <c r="B25">
        <v>255</v>
      </c>
      <c r="C25" t="s">
        <v>50</v>
      </c>
      <c r="D25" t="s">
        <v>21</v>
      </c>
      <c r="E25" t="s">
        <v>106</v>
      </c>
      <c r="F25" t="s">
        <v>109</v>
      </c>
      <c r="G25">
        <v>23.02</v>
      </c>
      <c r="H25" s="10"/>
      <c r="I25" s="11"/>
      <c r="K25">
        <v>0</v>
      </c>
    </row>
    <row r="26" spans="1:11">
      <c r="A26" t="b">
        <v>1</v>
      </c>
      <c r="B26">
        <v>255</v>
      </c>
      <c r="C26" t="s">
        <v>51</v>
      </c>
      <c r="D26" t="s">
        <v>21</v>
      </c>
      <c r="E26" t="s">
        <v>106</v>
      </c>
      <c r="F26" t="s">
        <v>109</v>
      </c>
      <c r="G26">
        <v>23.04</v>
      </c>
      <c r="H26" s="10"/>
      <c r="I26" s="11"/>
      <c r="K26">
        <v>0</v>
      </c>
    </row>
    <row r="27" spans="1:11">
      <c r="A27" t="b">
        <v>1</v>
      </c>
      <c r="B27">
        <v>255</v>
      </c>
      <c r="C27" t="s">
        <v>58</v>
      </c>
      <c r="D27" t="s">
        <v>14</v>
      </c>
      <c r="E27" t="s">
        <v>106</v>
      </c>
      <c r="F27" t="s">
        <v>111</v>
      </c>
      <c r="G27">
        <v>26.89</v>
      </c>
      <c r="H27" s="10">
        <v>26.78</v>
      </c>
      <c r="I27" s="11">
        <v>9.5393920141695135E-2</v>
      </c>
      <c r="K27">
        <v>0</v>
      </c>
    </row>
    <row r="28" spans="1:11">
      <c r="A28" t="b">
        <v>1</v>
      </c>
      <c r="B28">
        <v>255</v>
      </c>
      <c r="C28" t="s">
        <v>59</v>
      </c>
      <c r="D28" t="s">
        <v>14</v>
      </c>
      <c r="E28" t="s">
        <v>106</v>
      </c>
      <c r="F28" t="s">
        <v>111</v>
      </c>
      <c r="G28">
        <v>26.72</v>
      </c>
      <c r="H28" s="10"/>
      <c r="I28" s="11"/>
      <c r="K28">
        <v>0</v>
      </c>
    </row>
    <row r="29" spans="1:11">
      <c r="A29" t="b">
        <v>1</v>
      </c>
      <c r="B29">
        <v>255</v>
      </c>
      <c r="C29" t="s">
        <v>60</v>
      </c>
      <c r="D29" t="s">
        <v>14</v>
      </c>
      <c r="E29" t="s">
        <v>106</v>
      </c>
      <c r="F29" t="s">
        <v>111</v>
      </c>
      <c r="G29">
        <v>26.73</v>
      </c>
      <c r="H29" s="10"/>
      <c r="I29" s="11"/>
      <c r="K29">
        <v>0</v>
      </c>
    </row>
    <row r="30" spans="1:11">
      <c r="A30" t="b">
        <v>1</v>
      </c>
      <c r="B30">
        <v>255</v>
      </c>
      <c r="C30" t="s">
        <v>61</v>
      </c>
      <c r="D30" t="s">
        <v>112</v>
      </c>
      <c r="E30" t="s">
        <v>106</v>
      </c>
      <c r="F30" t="s">
        <v>113</v>
      </c>
      <c r="G30">
        <v>20.2</v>
      </c>
      <c r="H30" s="10">
        <v>20.213333333333335</v>
      </c>
      <c r="I30" s="11">
        <v>1.5275252316519916E-2</v>
      </c>
      <c r="K30">
        <v>0</v>
      </c>
    </row>
    <row r="31" spans="1:11">
      <c r="A31" t="b">
        <v>1</v>
      </c>
      <c r="B31">
        <v>255</v>
      </c>
      <c r="C31" t="s">
        <v>62</v>
      </c>
      <c r="D31" t="s">
        <v>112</v>
      </c>
      <c r="E31" t="s">
        <v>106</v>
      </c>
      <c r="F31" t="s">
        <v>113</v>
      </c>
      <c r="G31">
        <v>20.23</v>
      </c>
      <c r="H31" s="10"/>
      <c r="I31" s="11"/>
      <c r="K31">
        <v>0</v>
      </c>
    </row>
    <row r="32" spans="1:11">
      <c r="A32" t="b">
        <v>1</v>
      </c>
      <c r="B32">
        <v>255</v>
      </c>
      <c r="C32" t="s">
        <v>63</v>
      </c>
      <c r="D32" t="s">
        <v>112</v>
      </c>
      <c r="E32" t="s">
        <v>106</v>
      </c>
      <c r="F32" t="s">
        <v>113</v>
      </c>
      <c r="G32">
        <v>20.21</v>
      </c>
      <c r="H32" s="10"/>
      <c r="I32" s="11"/>
      <c r="K32">
        <v>0</v>
      </c>
    </row>
    <row r="33" spans="1:11">
      <c r="A33" t="b">
        <v>1</v>
      </c>
      <c r="B33">
        <v>255</v>
      </c>
      <c r="C33" t="s">
        <v>70</v>
      </c>
      <c r="D33" t="s">
        <v>15</v>
      </c>
      <c r="E33" t="s">
        <v>106</v>
      </c>
      <c r="F33" t="s">
        <v>111</v>
      </c>
      <c r="G33">
        <v>26.88</v>
      </c>
      <c r="H33" s="10">
        <v>26.876666666666665</v>
      </c>
      <c r="I33" s="11">
        <v>5.7735026918951087E-3</v>
      </c>
      <c r="K33">
        <v>0</v>
      </c>
    </row>
    <row r="34" spans="1:11">
      <c r="A34" t="b">
        <v>1</v>
      </c>
      <c r="B34">
        <v>255</v>
      </c>
      <c r="C34" t="s">
        <v>71</v>
      </c>
      <c r="D34" t="s">
        <v>15</v>
      </c>
      <c r="E34" t="s">
        <v>106</v>
      </c>
      <c r="F34" t="s">
        <v>111</v>
      </c>
      <c r="G34">
        <v>26.87</v>
      </c>
      <c r="H34" s="10"/>
      <c r="I34" s="11"/>
      <c r="K34">
        <v>0</v>
      </c>
    </row>
    <row r="35" spans="1:11">
      <c r="A35" t="b">
        <v>1</v>
      </c>
      <c r="B35">
        <v>255</v>
      </c>
      <c r="C35" t="s">
        <v>72</v>
      </c>
      <c r="D35" t="s">
        <v>15</v>
      </c>
      <c r="E35" t="s">
        <v>106</v>
      </c>
      <c r="F35" t="s">
        <v>111</v>
      </c>
      <c r="G35">
        <v>26.88</v>
      </c>
      <c r="H35" s="10"/>
      <c r="I35" s="11"/>
      <c r="K35">
        <v>0</v>
      </c>
    </row>
    <row r="36" spans="1:11">
      <c r="A36" t="b">
        <v>1</v>
      </c>
      <c r="B36">
        <v>255</v>
      </c>
      <c r="C36" t="s">
        <v>73</v>
      </c>
      <c r="D36" t="s">
        <v>115</v>
      </c>
      <c r="E36" t="s">
        <v>106</v>
      </c>
      <c r="F36" t="s">
        <v>113</v>
      </c>
      <c r="G36">
        <v>17.739999999999998</v>
      </c>
      <c r="H36" s="10">
        <v>17.766666666666666</v>
      </c>
      <c r="I36" s="11">
        <v>3.0550504633039835E-2</v>
      </c>
      <c r="K36">
        <v>0</v>
      </c>
    </row>
    <row r="37" spans="1:11">
      <c r="A37" t="b">
        <v>1</v>
      </c>
      <c r="B37">
        <v>255</v>
      </c>
      <c r="C37" t="s">
        <v>74</v>
      </c>
      <c r="D37" t="s">
        <v>115</v>
      </c>
      <c r="E37" t="s">
        <v>106</v>
      </c>
      <c r="F37" t="s">
        <v>113</v>
      </c>
      <c r="G37">
        <v>17.760000000000002</v>
      </c>
      <c r="H37" s="10"/>
      <c r="I37" s="11"/>
      <c r="K37">
        <v>0</v>
      </c>
    </row>
    <row r="38" spans="1:11">
      <c r="A38" t="b">
        <v>1</v>
      </c>
      <c r="B38">
        <v>255</v>
      </c>
      <c r="C38" t="s">
        <v>75</v>
      </c>
      <c r="D38" t="s">
        <v>115</v>
      </c>
      <c r="E38" t="s">
        <v>106</v>
      </c>
      <c r="F38" t="s">
        <v>113</v>
      </c>
      <c r="G38">
        <v>17.8</v>
      </c>
      <c r="H38" s="10"/>
      <c r="I38" s="11"/>
      <c r="K38">
        <v>0</v>
      </c>
    </row>
    <row r="39" spans="1:11">
      <c r="A39" t="b">
        <v>1</v>
      </c>
      <c r="B39">
        <v>255</v>
      </c>
      <c r="C39" t="s">
        <v>82</v>
      </c>
      <c r="D39" t="s">
        <v>16</v>
      </c>
      <c r="E39" t="s">
        <v>106</v>
      </c>
      <c r="F39" t="s">
        <v>108</v>
      </c>
      <c r="G39">
        <v>22.85</v>
      </c>
      <c r="H39" s="10">
        <v>22.816666666666666</v>
      </c>
      <c r="I39" s="11">
        <v>4.1633319989323188E-2</v>
      </c>
      <c r="K39">
        <v>0</v>
      </c>
    </row>
    <row r="40" spans="1:11">
      <c r="A40" t="b">
        <v>1</v>
      </c>
      <c r="B40">
        <v>255</v>
      </c>
      <c r="C40" t="s">
        <v>83</v>
      </c>
      <c r="D40" t="s">
        <v>16</v>
      </c>
      <c r="E40" t="s">
        <v>106</v>
      </c>
      <c r="F40" t="s">
        <v>108</v>
      </c>
      <c r="G40">
        <v>22.83</v>
      </c>
      <c r="H40" s="10"/>
      <c r="I40" s="11"/>
      <c r="K40">
        <v>0</v>
      </c>
    </row>
    <row r="41" spans="1:11">
      <c r="A41" t="b">
        <v>1</v>
      </c>
      <c r="B41">
        <v>255</v>
      </c>
      <c r="C41" t="s">
        <v>84</v>
      </c>
      <c r="D41" t="s">
        <v>16</v>
      </c>
      <c r="E41" t="s">
        <v>106</v>
      </c>
      <c r="F41" t="s">
        <v>108</v>
      </c>
      <c r="G41">
        <v>22.77</v>
      </c>
      <c r="H41" s="10"/>
      <c r="I41" s="11"/>
      <c r="K41">
        <v>0</v>
      </c>
    </row>
    <row r="42" spans="1:11">
      <c r="A42" t="b">
        <v>1</v>
      </c>
      <c r="B42">
        <v>255</v>
      </c>
      <c r="C42" t="s">
        <v>85</v>
      </c>
      <c r="D42" t="s">
        <v>118</v>
      </c>
      <c r="E42" t="s">
        <v>106</v>
      </c>
      <c r="F42" t="s">
        <v>113</v>
      </c>
      <c r="G42">
        <v>19.96</v>
      </c>
      <c r="H42" s="10">
        <v>20.053333333333335</v>
      </c>
      <c r="I42" s="11">
        <v>0.11372481406154608</v>
      </c>
      <c r="K42">
        <v>0</v>
      </c>
    </row>
    <row r="43" spans="1:11">
      <c r="A43" t="b">
        <v>1</v>
      </c>
      <c r="B43">
        <v>255</v>
      </c>
      <c r="C43" t="s">
        <v>86</v>
      </c>
      <c r="D43" t="s">
        <v>118</v>
      </c>
      <c r="E43" t="s">
        <v>106</v>
      </c>
      <c r="F43" t="s">
        <v>113</v>
      </c>
      <c r="G43">
        <v>20.02</v>
      </c>
      <c r="H43" s="10"/>
      <c r="I43" s="11"/>
      <c r="K43">
        <v>0</v>
      </c>
    </row>
    <row r="44" spans="1:11">
      <c r="A44" t="b">
        <v>1</v>
      </c>
      <c r="B44">
        <v>255</v>
      </c>
      <c r="C44" t="s">
        <v>87</v>
      </c>
      <c r="D44" t="s">
        <v>118</v>
      </c>
      <c r="E44" t="s">
        <v>106</v>
      </c>
      <c r="F44" t="s">
        <v>113</v>
      </c>
      <c r="G44">
        <v>20.18</v>
      </c>
      <c r="H44" s="10"/>
      <c r="I44" s="11"/>
      <c r="K44">
        <v>0</v>
      </c>
    </row>
    <row r="45" spans="1:11">
      <c r="A45" t="b">
        <v>1</v>
      </c>
      <c r="B45">
        <v>255</v>
      </c>
      <c r="C45" t="s">
        <v>94</v>
      </c>
      <c r="D45" t="s">
        <v>17</v>
      </c>
      <c r="E45" t="s">
        <v>106</v>
      </c>
      <c r="F45" t="s">
        <v>108</v>
      </c>
      <c r="G45">
        <v>18.04</v>
      </c>
      <c r="H45" s="10">
        <v>18.023333333333337</v>
      </c>
      <c r="I45" s="11">
        <v>1.5275252316518365E-2</v>
      </c>
      <c r="K45">
        <v>0</v>
      </c>
    </row>
    <row r="46" spans="1:11">
      <c r="A46" t="b">
        <v>1</v>
      </c>
      <c r="B46">
        <v>255</v>
      </c>
      <c r="C46" t="s">
        <v>95</v>
      </c>
      <c r="D46" t="s">
        <v>17</v>
      </c>
      <c r="E46" t="s">
        <v>106</v>
      </c>
      <c r="F46" t="s">
        <v>108</v>
      </c>
      <c r="G46">
        <v>18.02</v>
      </c>
      <c r="H46" s="10"/>
      <c r="I46" s="11"/>
      <c r="K46">
        <v>0</v>
      </c>
    </row>
    <row r="47" spans="1:11">
      <c r="A47" t="b">
        <v>1</v>
      </c>
      <c r="B47">
        <v>255</v>
      </c>
      <c r="C47" t="s">
        <v>96</v>
      </c>
      <c r="D47" t="s">
        <v>17</v>
      </c>
      <c r="E47" t="s">
        <v>106</v>
      </c>
      <c r="F47" t="s">
        <v>108</v>
      </c>
      <c r="G47">
        <v>18.010000000000002</v>
      </c>
      <c r="H47" s="10"/>
      <c r="I47" s="11"/>
      <c r="K47">
        <v>0</v>
      </c>
    </row>
    <row r="48" spans="1:11">
      <c r="A48" t="b">
        <v>1</v>
      </c>
      <c r="B48">
        <v>255</v>
      </c>
      <c r="C48" t="s">
        <v>97</v>
      </c>
      <c r="D48" t="s">
        <v>119</v>
      </c>
      <c r="E48" t="s">
        <v>106</v>
      </c>
      <c r="F48" t="s">
        <v>121</v>
      </c>
      <c r="G48">
        <v>18.07</v>
      </c>
      <c r="H48" s="10">
        <v>18.040000000000003</v>
      </c>
      <c r="I48" s="11">
        <v>3.6055512754640105E-2</v>
      </c>
      <c r="K48">
        <v>0</v>
      </c>
    </row>
    <row r="49" spans="1:11">
      <c r="A49" t="b">
        <v>1</v>
      </c>
      <c r="B49">
        <v>255</v>
      </c>
      <c r="C49" t="s">
        <v>98</v>
      </c>
      <c r="D49" t="s">
        <v>119</v>
      </c>
      <c r="E49" t="s">
        <v>106</v>
      </c>
      <c r="F49" t="s">
        <v>121</v>
      </c>
      <c r="G49">
        <v>18.05</v>
      </c>
      <c r="H49" s="10"/>
      <c r="I49" s="11"/>
      <c r="K49">
        <v>0</v>
      </c>
    </row>
    <row r="50" spans="1:11">
      <c r="A50" t="b">
        <v>1</v>
      </c>
      <c r="B50">
        <v>255</v>
      </c>
      <c r="C50" t="s">
        <v>99</v>
      </c>
      <c r="D50" t="s">
        <v>119</v>
      </c>
      <c r="E50" t="s">
        <v>106</v>
      </c>
      <c r="F50" t="s">
        <v>121</v>
      </c>
      <c r="G50">
        <v>18</v>
      </c>
      <c r="H50" s="10"/>
      <c r="I50" s="11"/>
      <c r="K50">
        <v>0</v>
      </c>
    </row>
    <row r="51" spans="1:11">
      <c r="A51" t="b">
        <v>1</v>
      </c>
      <c r="B51">
        <v>255</v>
      </c>
      <c r="C51" t="s">
        <v>16</v>
      </c>
      <c r="D51" t="s">
        <v>22</v>
      </c>
      <c r="E51" t="s">
        <v>10</v>
      </c>
      <c r="F51" t="s">
        <v>107</v>
      </c>
      <c r="G51">
        <v>19.649999999999999</v>
      </c>
      <c r="H51" s="10">
        <v>19.656666666666666</v>
      </c>
      <c r="I51" s="11">
        <v>3.055050463304022E-2</v>
      </c>
      <c r="K51">
        <v>0</v>
      </c>
    </row>
    <row r="52" spans="1:11">
      <c r="A52" t="b">
        <v>1</v>
      </c>
      <c r="B52">
        <v>255</v>
      </c>
      <c r="C52" t="s">
        <v>17</v>
      </c>
      <c r="D52" t="s">
        <v>22</v>
      </c>
      <c r="E52" t="s">
        <v>10</v>
      </c>
      <c r="F52" t="s">
        <v>107</v>
      </c>
      <c r="G52">
        <v>19.63</v>
      </c>
      <c r="H52" s="10"/>
      <c r="I52" s="11"/>
      <c r="K52">
        <v>0</v>
      </c>
    </row>
    <row r="53" spans="1:11">
      <c r="A53" t="b">
        <v>1</v>
      </c>
      <c r="B53">
        <v>255</v>
      </c>
      <c r="C53" t="s">
        <v>18</v>
      </c>
      <c r="D53" t="s">
        <v>22</v>
      </c>
      <c r="E53" t="s">
        <v>10</v>
      </c>
      <c r="F53" t="s">
        <v>107</v>
      </c>
      <c r="G53">
        <v>19.690000000000001</v>
      </c>
      <c r="H53" s="10"/>
      <c r="I53" s="11"/>
      <c r="K53">
        <v>0</v>
      </c>
    </row>
    <row r="54" spans="1:11">
      <c r="A54" t="b">
        <v>1</v>
      </c>
      <c r="B54">
        <v>255</v>
      </c>
      <c r="C54" t="s">
        <v>19</v>
      </c>
      <c r="D54" t="s">
        <v>30</v>
      </c>
      <c r="E54" t="s">
        <v>10</v>
      </c>
      <c r="F54" t="s">
        <v>108</v>
      </c>
      <c r="G54">
        <v>17.45</v>
      </c>
      <c r="H54" s="10">
        <v>17.446666666666669</v>
      </c>
      <c r="I54" s="11">
        <v>5.7735026918951087E-3</v>
      </c>
      <c r="K54">
        <v>0</v>
      </c>
    </row>
    <row r="55" spans="1:11">
      <c r="A55" t="b">
        <v>1</v>
      </c>
      <c r="B55">
        <v>255</v>
      </c>
      <c r="C55" t="s">
        <v>20</v>
      </c>
      <c r="D55" t="s">
        <v>30</v>
      </c>
      <c r="E55" t="s">
        <v>10</v>
      </c>
      <c r="F55" t="s">
        <v>108</v>
      </c>
      <c r="G55">
        <v>17.45</v>
      </c>
      <c r="H55" s="10"/>
      <c r="I55" s="11"/>
      <c r="K55">
        <v>0</v>
      </c>
    </row>
    <row r="56" spans="1:11">
      <c r="A56" t="b">
        <v>1</v>
      </c>
      <c r="B56">
        <v>255</v>
      </c>
      <c r="C56" t="s">
        <v>21</v>
      </c>
      <c r="D56" t="s">
        <v>30</v>
      </c>
      <c r="E56" t="s">
        <v>10</v>
      </c>
      <c r="F56" t="s">
        <v>108</v>
      </c>
      <c r="G56">
        <v>17.440000000000001</v>
      </c>
      <c r="H56" s="10"/>
      <c r="I56" s="11"/>
      <c r="K56">
        <v>0</v>
      </c>
    </row>
    <row r="57" spans="1:11">
      <c r="A57" t="b">
        <v>1</v>
      </c>
      <c r="B57">
        <v>255</v>
      </c>
      <c r="C57" t="s">
        <v>28</v>
      </c>
      <c r="D57" t="s">
        <v>23</v>
      </c>
      <c r="E57" t="s">
        <v>10</v>
      </c>
      <c r="F57" t="s">
        <v>107</v>
      </c>
      <c r="G57">
        <v>17.73</v>
      </c>
      <c r="H57" s="10">
        <v>17.72</v>
      </c>
      <c r="I57" s="11">
        <v>9.9999999999997868E-3</v>
      </c>
      <c r="K57">
        <v>0</v>
      </c>
    </row>
    <row r="58" spans="1:11">
      <c r="A58" t="b">
        <v>1</v>
      </c>
      <c r="B58">
        <v>255</v>
      </c>
      <c r="C58" t="s">
        <v>29</v>
      </c>
      <c r="D58" t="s">
        <v>23</v>
      </c>
      <c r="E58" t="s">
        <v>10</v>
      </c>
      <c r="F58" t="s">
        <v>107</v>
      </c>
      <c r="G58">
        <v>17.71</v>
      </c>
      <c r="H58" s="10"/>
      <c r="I58" s="11"/>
      <c r="K58">
        <v>0</v>
      </c>
    </row>
    <row r="59" spans="1:11">
      <c r="A59" t="b">
        <v>1</v>
      </c>
      <c r="B59">
        <v>255</v>
      </c>
      <c r="C59" t="s">
        <v>30</v>
      </c>
      <c r="D59" t="s">
        <v>23</v>
      </c>
      <c r="E59" t="s">
        <v>10</v>
      </c>
      <c r="F59" t="s">
        <v>107</v>
      </c>
      <c r="G59">
        <v>17.72</v>
      </c>
      <c r="H59" s="10"/>
      <c r="I59" s="11"/>
      <c r="K59">
        <v>0</v>
      </c>
    </row>
    <row r="60" spans="1:11">
      <c r="A60" t="b">
        <v>1</v>
      </c>
      <c r="B60">
        <v>255</v>
      </c>
      <c r="C60" t="s">
        <v>31</v>
      </c>
      <c r="D60" t="s">
        <v>31</v>
      </c>
      <c r="E60" t="s">
        <v>10</v>
      </c>
      <c r="F60" t="s">
        <v>109</v>
      </c>
      <c r="G60">
        <v>17.239999999999998</v>
      </c>
      <c r="H60" s="10">
        <v>17.27333333333333</v>
      </c>
      <c r="I60" s="11">
        <v>3.5118845842842555E-2</v>
      </c>
      <c r="K60">
        <v>0</v>
      </c>
    </row>
    <row r="61" spans="1:11">
      <c r="A61" t="b">
        <v>1</v>
      </c>
      <c r="B61">
        <v>255</v>
      </c>
      <c r="C61" t="s">
        <v>32</v>
      </c>
      <c r="D61" t="s">
        <v>31</v>
      </c>
      <c r="E61" t="s">
        <v>10</v>
      </c>
      <c r="F61" t="s">
        <v>109</v>
      </c>
      <c r="G61">
        <v>17.309999999999999</v>
      </c>
      <c r="H61" s="10"/>
      <c r="I61" s="11"/>
      <c r="K61">
        <v>0</v>
      </c>
    </row>
    <row r="62" spans="1:11">
      <c r="A62" t="b">
        <v>1</v>
      </c>
      <c r="B62">
        <v>255</v>
      </c>
      <c r="C62" t="s">
        <v>33</v>
      </c>
      <c r="D62" t="s">
        <v>31</v>
      </c>
      <c r="E62" t="s">
        <v>10</v>
      </c>
      <c r="F62" t="s">
        <v>109</v>
      </c>
      <c r="G62">
        <v>17.27</v>
      </c>
      <c r="H62" s="10"/>
      <c r="I62" s="11"/>
      <c r="K62">
        <v>0</v>
      </c>
    </row>
    <row r="63" spans="1:11">
      <c r="A63" t="b">
        <v>1</v>
      </c>
      <c r="B63">
        <v>255</v>
      </c>
      <c r="C63" t="s">
        <v>40</v>
      </c>
      <c r="D63" t="s">
        <v>24</v>
      </c>
      <c r="E63" t="s">
        <v>10</v>
      </c>
      <c r="F63" t="s">
        <v>107</v>
      </c>
      <c r="G63">
        <v>19.989999999999998</v>
      </c>
      <c r="H63" s="10">
        <v>20.003333333333334</v>
      </c>
      <c r="I63" s="11">
        <v>1.5275252316519916E-2</v>
      </c>
      <c r="K63">
        <v>0</v>
      </c>
    </row>
    <row r="64" spans="1:11">
      <c r="A64" t="b">
        <v>1</v>
      </c>
      <c r="B64">
        <v>255</v>
      </c>
      <c r="C64" t="s">
        <v>41</v>
      </c>
      <c r="D64" t="s">
        <v>24</v>
      </c>
      <c r="E64" t="s">
        <v>10</v>
      </c>
      <c r="F64" t="s">
        <v>107</v>
      </c>
      <c r="G64">
        <v>20.02</v>
      </c>
      <c r="H64" s="10"/>
      <c r="I64" s="11"/>
      <c r="K64">
        <v>0</v>
      </c>
    </row>
    <row r="65" spans="1:11">
      <c r="A65" t="b">
        <v>1</v>
      </c>
      <c r="B65">
        <v>255</v>
      </c>
      <c r="C65" t="s">
        <v>42</v>
      </c>
      <c r="D65" t="s">
        <v>24</v>
      </c>
      <c r="E65" t="s">
        <v>10</v>
      </c>
      <c r="F65" t="s">
        <v>107</v>
      </c>
      <c r="G65">
        <v>20</v>
      </c>
      <c r="H65" s="10"/>
      <c r="I65" s="11"/>
      <c r="K65">
        <v>0</v>
      </c>
    </row>
    <row r="66" spans="1:11">
      <c r="A66" t="b">
        <v>1</v>
      </c>
      <c r="B66">
        <v>255</v>
      </c>
      <c r="C66" t="s">
        <v>43</v>
      </c>
      <c r="D66" t="s">
        <v>32</v>
      </c>
      <c r="E66" t="s">
        <v>10</v>
      </c>
      <c r="F66" t="s">
        <v>109</v>
      </c>
      <c r="G66">
        <v>19</v>
      </c>
      <c r="H66" s="10">
        <v>19.016666666666666</v>
      </c>
      <c r="I66" s="11">
        <v>1.5275252316519916E-2</v>
      </c>
      <c r="K66">
        <v>0</v>
      </c>
    </row>
    <row r="67" spans="1:11">
      <c r="A67" t="b">
        <v>1</v>
      </c>
      <c r="B67">
        <v>255</v>
      </c>
      <c r="C67" t="s">
        <v>44</v>
      </c>
      <c r="D67" t="s">
        <v>32</v>
      </c>
      <c r="E67" t="s">
        <v>10</v>
      </c>
      <c r="F67" t="s">
        <v>109</v>
      </c>
      <c r="G67">
        <v>19.02</v>
      </c>
      <c r="H67" s="10"/>
      <c r="I67" s="11"/>
      <c r="K67">
        <v>0</v>
      </c>
    </row>
    <row r="68" spans="1:11">
      <c r="A68" t="b">
        <v>1</v>
      </c>
      <c r="B68">
        <v>255</v>
      </c>
      <c r="C68" t="s">
        <v>45</v>
      </c>
      <c r="D68" t="s">
        <v>32</v>
      </c>
      <c r="E68" t="s">
        <v>10</v>
      </c>
      <c r="F68" t="s">
        <v>109</v>
      </c>
      <c r="G68">
        <v>19.03</v>
      </c>
      <c r="H68" s="10"/>
      <c r="I68" s="11"/>
      <c r="K68">
        <v>0</v>
      </c>
    </row>
    <row r="69" spans="1:11">
      <c r="A69" t="b">
        <v>1</v>
      </c>
      <c r="B69">
        <v>255</v>
      </c>
      <c r="C69" t="s">
        <v>52</v>
      </c>
      <c r="D69" t="s">
        <v>25</v>
      </c>
      <c r="E69" t="s">
        <v>10</v>
      </c>
      <c r="F69" t="s">
        <v>111</v>
      </c>
      <c r="G69">
        <v>17.64</v>
      </c>
      <c r="H69" s="10">
        <v>17.633333333333333</v>
      </c>
      <c r="I69" s="11">
        <v>2.0816659994661167E-2</v>
      </c>
      <c r="K69">
        <v>0</v>
      </c>
    </row>
    <row r="70" spans="1:11">
      <c r="A70" t="b">
        <v>1</v>
      </c>
      <c r="B70">
        <v>255</v>
      </c>
      <c r="C70" t="s">
        <v>53</v>
      </c>
      <c r="D70" t="s">
        <v>25</v>
      </c>
      <c r="E70" t="s">
        <v>10</v>
      </c>
      <c r="F70" t="s">
        <v>111</v>
      </c>
      <c r="G70">
        <v>17.61</v>
      </c>
      <c r="H70" s="10"/>
      <c r="I70" s="11"/>
      <c r="K70">
        <v>0</v>
      </c>
    </row>
    <row r="71" spans="1:11">
      <c r="A71" t="b">
        <v>1</v>
      </c>
      <c r="B71">
        <v>255</v>
      </c>
      <c r="C71" t="s">
        <v>54</v>
      </c>
      <c r="D71" t="s">
        <v>110</v>
      </c>
      <c r="E71" t="s">
        <v>10</v>
      </c>
      <c r="F71" t="s">
        <v>111</v>
      </c>
      <c r="G71">
        <v>17.649999999999999</v>
      </c>
      <c r="H71" s="10"/>
      <c r="I71" s="11"/>
      <c r="K71">
        <v>0</v>
      </c>
    </row>
    <row r="72" spans="1:11">
      <c r="A72" t="b">
        <v>1</v>
      </c>
      <c r="B72">
        <v>255</v>
      </c>
      <c r="C72" t="s">
        <v>55</v>
      </c>
      <c r="D72" t="s">
        <v>33</v>
      </c>
      <c r="E72" t="s">
        <v>10</v>
      </c>
      <c r="F72" t="s">
        <v>109</v>
      </c>
      <c r="G72">
        <v>18</v>
      </c>
      <c r="H72" s="10">
        <v>18.023333333333333</v>
      </c>
      <c r="I72" s="11">
        <v>2.0816659994661167E-2</v>
      </c>
      <c r="K72">
        <v>0</v>
      </c>
    </row>
    <row r="73" spans="1:11">
      <c r="A73" t="b">
        <v>1</v>
      </c>
      <c r="B73">
        <v>255</v>
      </c>
      <c r="C73" t="s">
        <v>56</v>
      </c>
      <c r="D73" t="s">
        <v>33</v>
      </c>
      <c r="E73" t="s">
        <v>10</v>
      </c>
      <c r="F73" t="s">
        <v>109</v>
      </c>
      <c r="G73">
        <v>18.03</v>
      </c>
      <c r="H73" s="10"/>
      <c r="I73" s="11"/>
      <c r="K73">
        <v>0</v>
      </c>
    </row>
    <row r="74" spans="1:11">
      <c r="A74" t="b">
        <v>1</v>
      </c>
      <c r="B74">
        <v>255</v>
      </c>
      <c r="C74" t="s">
        <v>57</v>
      </c>
      <c r="D74" t="s">
        <v>33</v>
      </c>
      <c r="E74" t="s">
        <v>10</v>
      </c>
      <c r="F74" t="s">
        <v>109</v>
      </c>
      <c r="G74">
        <v>18.04</v>
      </c>
      <c r="H74" s="10"/>
      <c r="I74" s="11"/>
      <c r="K74">
        <v>0</v>
      </c>
    </row>
    <row r="75" spans="1:11">
      <c r="A75" t="b">
        <v>1</v>
      </c>
      <c r="B75">
        <v>255</v>
      </c>
      <c r="C75" t="s">
        <v>64</v>
      </c>
      <c r="D75" t="s">
        <v>26</v>
      </c>
      <c r="E75" t="s">
        <v>10</v>
      </c>
      <c r="F75" t="s">
        <v>111</v>
      </c>
      <c r="G75">
        <v>17.73</v>
      </c>
      <c r="H75" s="10">
        <v>17.716666666666665</v>
      </c>
      <c r="I75" s="11">
        <v>1.5275252316519916E-2</v>
      </c>
      <c r="K75">
        <v>0</v>
      </c>
    </row>
    <row r="76" spans="1:11">
      <c r="A76" t="b">
        <v>1</v>
      </c>
      <c r="B76">
        <v>255</v>
      </c>
      <c r="C76" t="s">
        <v>65</v>
      </c>
      <c r="D76" t="s">
        <v>26</v>
      </c>
      <c r="E76" t="s">
        <v>10</v>
      </c>
      <c r="F76" t="s">
        <v>111</v>
      </c>
      <c r="G76">
        <v>17.7</v>
      </c>
      <c r="H76" s="10"/>
      <c r="I76" s="11"/>
      <c r="K76">
        <v>0</v>
      </c>
    </row>
    <row r="77" spans="1:11">
      <c r="A77" t="b">
        <v>1</v>
      </c>
      <c r="B77">
        <v>255</v>
      </c>
      <c r="C77" t="s">
        <v>66</v>
      </c>
      <c r="D77" t="s">
        <v>26</v>
      </c>
      <c r="E77" t="s">
        <v>10</v>
      </c>
      <c r="F77" t="s">
        <v>111</v>
      </c>
      <c r="G77">
        <v>17.72</v>
      </c>
      <c r="H77" s="10"/>
      <c r="I77" s="11"/>
      <c r="K77">
        <v>0</v>
      </c>
    </row>
    <row r="78" spans="1:11">
      <c r="A78" t="b">
        <v>1</v>
      </c>
      <c r="B78">
        <v>255</v>
      </c>
      <c r="C78" t="s">
        <v>67</v>
      </c>
      <c r="D78" t="s">
        <v>114</v>
      </c>
      <c r="E78" t="s">
        <v>10</v>
      </c>
      <c r="F78" t="s">
        <v>113</v>
      </c>
      <c r="G78">
        <v>19.829999999999998</v>
      </c>
      <c r="H78" s="10">
        <v>19.843333333333334</v>
      </c>
      <c r="I78" s="11">
        <v>1.5275252316519916E-2</v>
      </c>
      <c r="K78">
        <v>0</v>
      </c>
    </row>
    <row r="79" spans="1:11">
      <c r="A79" t="b">
        <v>1</v>
      </c>
      <c r="B79">
        <v>255</v>
      </c>
      <c r="C79" t="s">
        <v>68</v>
      </c>
      <c r="D79" t="s">
        <v>114</v>
      </c>
      <c r="E79" t="s">
        <v>10</v>
      </c>
      <c r="F79" t="s">
        <v>113</v>
      </c>
      <c r="G79">
        <v>19.86</v>
      </c>
      <c r="H79" s="10"/>
      <c r="I79" s="11"/>
      <c r="K79">
        <v>0</v>
      </c>
    </row>
    <row r="80" spans="1:11">
      <c r="A80" t="b">
        <v>1</v>
      </c>
      <c r="B80">
        <v>255</v>
      </c>
      <c r="C80" t="s">
        <v>69</v>
      </c>
      <c r="D80" t="s">
        <v>114</v>
      </c>
      <c r="E80" t="s">
        <v>10</v>
      </c>
      <c r="F80" t="s">
        <v>113</v>
      </c>
      <c r="G80">
        <v>19.84</v>
      </c>
      <c r="H80" s="10"/>
      <c r="I80" s="11"/>
      <c r="K80">
        <v>0</v>
      </c>
    </row>
    <row r="81" spans="1:11">
      <c r="A81" t="b">
        <v>1</v>
      </c>
      <c r="B81">
        <v>255</v>
      </c>
      <c r="C81" t="s">
        <v>76</v>
      </c>
      <c r="D81" t="s">
        <v>27</v>
      </c>
      <c r="E81" t="s">
        <v>10</v>
      </c>
      <c r="F81" t="s">
        <v>111</v>
      </c>
      <c r="G81">
        <v>17.91</v>
      </c>
      <c r="H81" s="10">
        <v>17.91</v>
      </c>
      <c r="I81" s="11">
        <v>3.0000000000001137E-2</v>
      </c>
      <c r="K81">
        <v>0</v>
      </c>
    </row>
    <row r="82" spans="1:11">
      <c r="A82" t="b">
        <v>1</v>
      </c>
      <c r="B82">
        <v>255</v>
      </c>
      <c r="C82" t="s">
        <v>77</v>
      </c>
      <c r="D82" t="s">
        <v>27</v>
      </c>
      <c r="E82" t="s">
        <v>10</v>
      </c>
      <c r="F82" t="s">
        <v>111</v>
      </c>
      <c r="G82">
        <v>17.940000000000001</v>
      </c>
      <c r="H82" s="10"/>
      <c r="I82" s="11"/>
      <c r="K82">
        <v>0</v>
      </c>
    </row>
    <row r="83" spans="1:11">
      <c r="A83" t="b">
        <v>1</v>
      </c>
      <c r="B83">
        <v>255</v>
      </c>
      <c r="C83" t="s">
        <v>78</v>
      </c>
      <c r="D83" t="s">
        <v>27</v>
      </c>
      <c r="E83" t="s">
        <v>10</v>
      </c>
      <c r="F83" t="s">
        <v>111</v>
      </c>
      <c r="G83">
        <v>17.88</v>
      </c>
      <c r="H83" s="10"/>
      <c r="I83" s="11"/>
      <c r="K83">
        <v>0</v>
      </c>
    </row>
    <row r="84" spans="1:11">
      <c r="A84" t="b">
        <v>1</v>
      </c>
      <c r="B84">
        <v>255</v>
      </c>
      <c r="C84" t="s">
        <v>79</v>
      </c>
      <c r="D84" t="s">
        <v>116</v>
      </c>
      <c r="E84" t="s">
        <v>10</v>
      </c>
      <c r="F84" t="s">
        <v>113</v>
      </c>
      <c r="G84">
        <v>18.059999999999999</v>
      </c>
      <c r="H84" s="10">
        <v>18.056666666666668</v>
      </c>
      <c r="I84" s="11">
        <v>5.7735026918951087E-3</v>
      </c>
      <c r="K84">
        <v>0</v>
      </c>
    </row>
    <row r="85" spans="1:11">
      <c r="A85" t="b">
        <v>1</v>
      </c>
      <c r="B85">
        <v>255</v>
      </c>
      <c r="C85" t="s">
        <v>80</v>
      </c>
      <c r="D85" t="s">
        <v>116</v>
      </c>
      <c r="E85" t="s">
        <v>10</v>
      </c>
      <c r="F85" t="s">
        <v>113</v>
      </c>
      <c r="G85">
        <v>18.059999999999999</v>
      </c>
      <c r="H85" s="10"/>
      <c r="I85" s="11"/>
      <c r="K85">
        <v>0</v>
      </c>
    </row>
    <row r="86" spans="1:11">
      <c r="A86" t="b">
        <v>1</v>
      </c>
      <c r="B86">
        <v>255</v>
      </c>
      <c r="C86" t="s">
        <v>81</v>
      </c>
      <c r="D86" t="s">
        <v>116</v>
      </c>
      <c r="E86" t="s">
        <v>10</v>
      </c>
      <c r="F86" t="s">
        <v>113</v>
      </c>
      <c r="G86">
        <v>18.05</v>
      </c>
      <c r="H86" s="10"/>
      <c r="I86" s="11"/>
      <c r="K86">
        <v>0</v>
      </c>
    </row>
    <row r="87" spans="1:11">
      <c r="A87" t="b">
        <v>1</v>
      </c>
      <c r="B87">
        <v>255</v>
      </c>
      <c r="C87" t="s">
        <v>88</v>
      </c>
      <c r="D87" t="s">
        <v>28</v>
      </c>
      <c r="E87" t="s">
        <v>10</v>
      </c>
      <c r="F87" t="s">
        <v>108</v>
      </c>
      <c r="G87">
        <v>17.440000000000001</v>
      </c>
      <c r="H87" s="10">
        <v>17.393333333333334</v>
      </c>
      <c r="I87" s="11">
        <v>4.0414518843273968E-2</v>
      </c>
      <c r="K87">
        <v>0</v>
      </c>
    </row>
    <row r="88" spans="1:11">
      <c r="A88" t="b">
        <v>1</v>
      </c>
      <c r="B88">
        <v>255</v>
      </c>
      <c r="C88" t="s">
        <v>89</v>
      </c>
      <c r="D88" t="s">
        <v>28</v>
      </c>
      <c r="E88" t="s">
        <v>10</v>
      </c>
      <c r="F88" t="s">
        <v>108</v>
      </c>
      <c r="G88">
        <v>17.37</v>
      </c>
      <c r="H88" s="10"/>
      <c r="I88" s="11"/>
      <c r="K88">
        <v>0</v>
      </c>
    </row>
    <row r="89" spans="1:11">
      <c r="A89" t="b">
        <v>1</v>
      </c>
      <c r="B89">
        <v>255</v>
      </c>
      <c r="C89" t="s">
        <v>90</v>
      </c>
      <c r="D89" t="s">
        <v>28</v>
      </c>
      <c r="E89" t="s">
        <v>10</v>
      </c>
      <c r="F89" t="s">
        <v>108</v>
      </c>
      <c r="G89">
        <v>17.37</v>
      </c>
      <c r="H89" s="10"/>
      <c r="I89" s="11"/>
      <c r="K89">
        <v>0</v>
      </c>
    </row>
    <row r="90" spans="1:11">
      <c r="A90" t="b">
        <v>1</v>
      </c>
      <c r="B90">
        <v>255</v>
      </c>
      <c r="C90" t="s">
        <v>91</v>
      </c>
      <c r="D90" t="s">
        <v>117</v>
      </c>
      <c r="E90" t="s">
        <v>10</v>
      </c>
      <c r="F90" t="s">
        <v>113</v>
      </c>
      <c r="G90">
        <v>18.63</v>
      </c>
      <c r="H90" s="10">
        <v>18.633333333333329</v>
      </c>
      <c r="I90" s="11">
        <v>5.77350269189716E-3</v>
      </c>
      <c r="K90">
        <v>0</v>
      </c>
    </row>
    <row r="91" spans="1:11">
      <c r="A91" t="b">
        <v>1</v>
      </c>
      <c r="B91">
        <v>255</v>
      </c>
      <c r="C91" t="s">
        <v>92</v>
      </c>
      <c r="D91" t="s">
        <v>117</v>
      </c>
      <c r="E91" t="s">
        <v>10</v>
      </c>
      <c r="F91" t="s">
        <v>113</v>
      </c>
      <c r="G91">
        <v>18.64</v>
      </c>
      <c r="H91" s="10"/>
      <c r="I91" s="11"/>
      <c r="K91">
        <v>0</v>
      </c>
    </row>
    <row r="92" spans="1:11">
      <c r="A92" t="b">
        <v>1</v>
      </c>
      <c r="B92">
        <v>255</v>
      </c>
      <c r="C92" t="s">
        <v>93</v>
      </c>
      <c r="D92" t="s">
        <v>117</v>
      </c>
      <c r="E92" t="s">
        <v>10</v>
      </c>
      <c r="F92" t="s">
        <v>113</v>
      </c>
      <c r="G92">
        <v>18.63</v>
      </c>
      <c r="H92" s="10"/>
      <c r="I92" s="11"/>
      <c r="K92">
        <v>0</v>
      </c>
    </row>
    <row r="93" spans="1:11">
      <c r="A93" t="b">
        <v>1</v>
      </c>
      <c r="B93">
        <v>255</v>
      </c>
      <c r="C93" t="s">
        <v>100</v>
      </c>
      <c r="D93" t="s">
        <v>29</v>
      </c>
      <c r="E93" t="s">
        <v>10</v>
      </c>
      <c r="F93" t="s">
        <v>108</v>
      </c>
      <c r="G93">
        <v>17.05</v>
      </c>
      <c r="H93" s="10">
        <v>17.056666666666668</v>
      </c>
      <c r="I93" s="11">
        <v>1.154700538379227E-2</v>
      </c>
      <c r="K93">
        <v>0</v>
      </c>
    </row>
    <row r="94" spans="1:11">
      <c r="A94" t="b">
        <v>1</v>
      </c>
      <c r="B94">
        <v>255</v>
      </c>
      <c r="C94" t="s">
        <v>101</v>
      </c>
      <c r="D94" t="s">
        <v>29</v>
      </c>
      <c r="E94" t="s">
        <v>10</v>
      </c>
      <c r="F94" t="s">
        <v>108</v>
      </c>
      <c r="G94">
        <v>17.07</v>
      </c>
      <c r="H94" s="10"/>
      <c r="I94" s="11"/>
      <c r="K94">
        <v>0</v>
      </c>
    </row>
    <row r="95" spans="1:11">
      <c r="A95" t="b">
        <v>1</v>
      </c>
      <c r="B95">
        <v>255</v>
      </c>
      <c r="C95" t="s">
        <v>102</v>
      </c>
      <c r="D95" t="s">
        <v>29</v>
      </c>
      <c r="E95" t="s">
        <v>10</v>
      </c>
      <c r="F95" t="s">
        <v>108</v>
      </c>
      <c r="G95">
        <v>17.05</v>
      </c>
      <c r="H95" s="10"/>
      <c r="I95" s="11"/>
      <c r="K95">
        <v>0</v>
      </c>
    </row>
    <row r="96" spans="1:11">
      <c r="A96" t="b">
        <v>1</v>
      </c>
      <c r="B96">
        <v>255</v>
      </c>
      <c r="C96" t="s">
        <v>103</v>
      </c>
      <c r="D96" t="s">
        <v>120</v>
      </c>
      <c r="E96" t="s">
        <v>10</v>
      </c>
      <c r="F96" t="s">
        <v>121</v>
      </c>
      <c r="G96">
        <v>18.75</v>
      </c>
      <c r="H96" s="10">
        <v>18.78</v>
      </c>
      <c r="I96" s="11">
        <v>2.6457513110646015E-2</v>
      </c>
      <c r="K96">
        <v>0</v>
      </c>
    </row>
    <row r="97" spans="1:11">
      <c r="A97" t="b">
        <v>1</v>
      </c>
      <c r="B97">
        <v>255</v>
      </c>
      <c r="C97" t="s">
        <v>104</v>
      </c>
      <c r="D97" t="s">
        <v>120</v>
      </c>
      <c r="E97" t="s">
        <v>10</v>
      </c>
      <c r="F97" t="s">
        <v>121</v>
      </c>
      <c r="G97">
        <v>18.79</v>
      </c>
      <c r="H97" s="10"/>
      <c r="I97" s="11"/>
      <c r="K97">
        <v>0</v>
      </c>
    </row>
    <row r="98" spans="1:11">
      <c r="A98" t="b">
        <v>1</v>
      </c>
      <c r="B98">
        <v>255</v>
      </c>
      <c r="C98" t="s">
        <v>105</v>
      </c>
      <c r="D98" t="s">
        <v>120</v>
      </c>
      <c r="E98" t="s">
        <v>10</v>
      </c>
      <c r="F98" t="s">
        <v>121</v>
      </c>
      <c r="G98">
        <v>18.8</v>
      </c>
      <c r="H98" s="10"/>
      <c r="I98" s="11"/>
      <c r="K98">
        <v>0</v>
      </c>
    </row>
  </sheetData>
  <autoFilter ref="A2:L98" xr:uid="{00000000-0009-0000-0000-000000000000}">
    <sortState xmlns:xlrd2="http://schemas.microsoft.com/office/spreadsheetml/2017/richdata2" ref="A3:L98">
      <sortCondition ref="E2:E98"/>
    </sortState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36"/>
  <sheetViews>
    <sheetView tabSelected="1" zoomScaleNormal="100" workbookViewId="0">
      <selection activeCell="N12" sqref="N12"/>
    </sheetView>
  </sheetViews>
  <sheetFormatPr baseColWidth="10" defaultColWidth="10.6640625" defaultRowHeight="16"/>
  <cols>
    <col min="2" max="2" width="23.33203125" bestFit="1" customWidth="1"/>
    <col min="3" max="3" width="6.83203125" bestFit="1" customWidth="1"/>
    <col min="4" max="4" width="5" bestFit="1" customWidth="1"/>
    <col min="5" max="5" width="23.33203125" bestFit="1" customWidth="1"/>
    <col min="6" max="6" width="6.83203125" bestFit="1" customWidth="1"/>
    <col min="7" max="7" width="5" bestFit="1" customWidth="1"/>
    <col min="8" max="8" width="5.5" bestFit="1" customWidth="1"/>
    <col min="9" max="9" width="21.83203125" bestFit="1" customWidth="1"/>
    <col min="10" max="10" width="9.83203125" bestFit="1" customWidth="1"/>
    <col min="11" max="11" width="5" bestFit="1" customWidth="1"/>
    <col min="12" max="12" width="7.1640625" bestFit="1" customWidth="1"/>
    <col min="13" max="13" width="5" bestFit="1" customWidth="1"/>
    <col min="14" max="14" width="8.1640625" bestFit="1" customWidth="1"/>
    <col min="15" max="15" width="7.83203125" bestFit="1" customWidth="1"/>
    <col min="16" max="16" width="10.33203125" bestFit="1" customWidth="1"/>
    <col min="17" max="17" width="2" bestFit="1" customWidth="1"/>
    <col min="18" max="18" width="8.5" bestFit="1" customWidth="1"/>
    <col min="20" max="20" width="12.5" bestFit="1" customWidth="1"/>
  </cols>
  <sheetData>
    <row r="2" spans="1:26" ht="27">
      <c r="B2" s="13" t="s">
        <v>106</v>
      </c>
      <c r="C2" s="14" t="s">
        <v>122</v>
      </c>
      <c r="D2" s="14" t="s">
        <v>123</v>
      </c>
      <c r="E2" s="13" t="s">
        <v>10</v>
      </c>
      <c r="F2" s="14" t="s">
        <v>122</v>
      </c>
      <c r="G2" s="14" t="s">
        <v>123</v>
      </c>
      <c r="H2" s="15" t="s">
        <v>150</v>
      </c>
      <c r="I2" s="14"/>
      <c r="J2" s="16" t="s">
        <v>151</v>
      </c>
      <c r="K2" s="17" t="s">
        <v>124</v>
      </c>
      <c r="L2" s="17" t="s">
        <v>152</v>
      </c>
      <c r="M2" s="18" t="s">
        <v>125</v>
      </c>
      <c r="N2" s="19" t="s">
        <v>126</v>
      </c>
      <c r="O2" s="19" t="s">
        <v>153</v>
      </c>
      <c r="P2" s="19" t="s">
        <v>154</v>
      </c>
      <c r="Q2" s="19"/>
      <c r="R2" s="19" t="s">
        <v>127</v>
      </c>
    </row>
    <row r="3" spans="1:26">
      <c r="A3">
        <v>1</v>
      </c>
      <c r="B3" s="20" t="s">
        <v>132</v>
      </c>
      <c r="C3" s="21">
        <v>28.14</v>
      </c>
      <c r="D3" s="22">
        <v>5.5677643628299987E-2</v>
      </c>
      <c r="E3" s="20" t="s">
        <v>132</v>
      </c>
      <c r="F3" s="21">
        <v>19.656666666666666</v>
      </c>
      <c r="G3" s="23">
        <v>3.055050463304022E-2</v>
      </c>
      <c r="H3" s="24">
        <f>(C3-F3)</f>
        <v>8.4833333333333343</v>
      </c>
      <c r="I3" s="20" t="s">
        <v>107</v>
      </c>
      <c r="J3" s="25">
        <f>AVERAGE(H3:H5)</f>
        <v>8.7511111111111131</v>
      </c>
      <c r="K3" s="24">
        <f>STDEV(H3:H5)</f>
        <v>0.25188915845694548</v>
      </c>
      <c r="L3" s="24">
        <f>J3-$J$3</f>
        <v>0</v>
      </c>
      <c r="M3" s="24">
        <f>((K3^2)+(K3^2))^(1/2)</f>
        <v>0.3562250641045579</v>
      </c>
      <c r="N3" s="26">
        <f>1.8^-(L3)</f>
        <v>1</v>
      </c>
      <c r="O3" s="26">
        <f>L3+M3</f>
        <v>0.3562250641045579</v>
      </c>
      <c r="P3" s="27">
        <f>1.8^-O3</f>
        <v>0.81108344198531934</v>
      </c>
      <c r="Q3" s="26" t="s">
        <v>128</v>
      </c>
      <c r="R3" s="26">
        <f>N3-P3</f>
        <v>0.18891655801468066</v>
      </c>
    </row>
    <row r="4" spans="1:26">
      <c r="A4">
        <v>2</v>
      </c>
      <c r="B4" s="20" t="s">
        <v>133</v>
      </c>
      <c r="C4" s="21">
        <v>26.703333333333333</v>
      </c>
      <c r="D4" s="22">
        <v>3.7859388972001647E-2</v>
      </c>
      <c r="E4" s="20" t="s">
        <v>133</v>
      </c>
      <c r="F4" s="21">
        <v>17.72</v>
      </c>
      <c r="G4" s="23">
        <v>9.9999999999997868E-3</v>
      </c>
      <c r="H4" s="24">
        <f t="shared" ref="H4:H23" si="0">(C4-F4)</f>
        <v>8.9833333333333343</v>
      </c>
      <c r="I4" s="28"/>
      <c r="J4" s="24"/>
      <c r="K4" s="24"/>
      <c r="L4" s="24"/>
      <c r="M4" s="24"/>
      <c r="N4" s="26"/>
      <c r="O4" s="26">
        <f>L3-M3</f>
        <v>-0.3562250641045579</v>
      </c>
      <c r="P4" s="27">
        <f>1.8^-O4</f>
        <v>1.2329187704193079</v>
      </c>
      <c r="Q4" s="26" t="s">
        <v>129</v>
      </c>
      <c r="R4" s="26">
        <f>P4-N3</f>
        <v>0.23291877041930786</v>
      </c>
    </row>
    <row r="5" spans="1:26">
      <c r="A5">
        <v>3</v>
      </c>
      <c r="B5" s="20" t="s">
        <v>134</v>
      </c>
      <c r="C5" s="21">
        <v>28.790000000000003</v>
      </c>
      <c r="D5" s="22">
        <v>4.3511678576336583E-15</v>
      </c>
      <c r="E5" s="20" t="s">
        <v>134</v>
      </c>
      <c r="F5" s="21">
        <v>20.003333333333334</v>
      </c>
      <c r="G5" s="23">
        <v>1.5275252316519916E-2</v>
      </c>
      <c r="H5" s="24">
        <f t="shared" si="0"/>
        <v>8.7866666666666688</v>
      </c>
      <c r="I5" s="28"/>
      <c r="J5" s="24"/>
      <c r="K5" s="24"/>
      <c r="L5" s="24"/>
      <c r="M5" s="24"/>
      <c r="N5" s="26"/>
      <c r="O5" s="26"/>
      <c r="P5" s="27"/>
      <c r="Q5" s="26"/>
      <c r="R5" s="26"/>
    </row>
    <row r="6" spans="1:26" ht="15.5" customHeight="1">
      <c r="A6">
        <v>4</v>
      </c>
      <c r="B6" s="20" t="s">
        <v>135</v>
      </c>
      <c r="C6" s="21">
        <v>26.533333333333331</v>
      </c>
      <c r="D6" s="22">
        <v>7.3711147958320053E-2</v>
      </c>
      <c r="E6" s="20" t="s">
        <v>135</v>
      </c>
      <c r="F6" s="21">
        <v>17.633333333333333</v>
      </c>
      <c r="G6" s="23">
        <v>2.0816659994661167E-2</v>
      </c>
      <c r="H6" s="24">
        <f t="shared" si="0"/>
        <v>8.8999999999999986</v>
      </c>
      <c r="I6" s="20" t="s">
        <v>111</v>
      </c>
      <c r="J6" s="25">
        <f>AVERAGE(H6:H8)</f>
        <v>8.9766666666666666</v>
      </c>
      <c r="K6" s="24">
        <f>STDEV(H6:H8)</f>
        <v>8.2124566631701687E-2</v>
      </c>
      <c r="L6" s="24">
        <f>J6-$J$3</f>
        <v>0.22555555555555351</v>
      </c>
      <c r="M6" s="24">
        <f>(($K$3^2)+(K6^2))^(1/2)</f>
        <v>0.26493884689224606</v>
      </c>
      <c r="N6" s="26">
        <f>1.8^-(L6)</f>
        <v>0.87583413660336495</v>
      </c>
      <c r="O6" s="26">
        <f>L6+M6</f>
        <v>0.49049440244779957</v>
      </c>
      <c r="P6" s="27">
        <f>1.8^-O6</f>
        <v>0.74953214859687678</v>
      </c>
      <c r="Q6" s="26" t="s">
        <v>128</v>
      </c>
      <c r="R6" s="26">
        <f>N6-P6</f>
        <v>0.12630198800648818</v>
      </c>
    </row>
    <row r="7" spans="1:26">
      <c r="A7">
        <v>5</v>
      </c>
      <c r="B7" s="20" t="s">
        <v>136</v>
      </c>
      <c r="C7" s="21">
        <v>26.78</v>
      </c>
      <c r="D7" s="22">
        <v>9.5393920141695135E-2</v>
      </c>
      <c r="E7" s="20" t="s">
        <v>136</v>
      </c>
      <c r="F7" s="21">
        <v>17.716666666666665</v>
      </c>
      <c r="G7" s="23">
        <v>1.5275252316519916E-2</v>
      </c>
      <c r="H7" s="24">
        <f t="shared" si="0"/>
        <v>9.0633333333333361</v>
      </c>
      <c r="I7" s="28"/>
      <c r="J7" s="29"/>
      <c r="K7" s="29"/>
      <c r="L7" s="29"/>
      <c r="M7" s="29"/>
      <c r="N7" s="29"/>
      <c r="O7" s="26">
        <f>L6-M6</f>
        <v>-3.938329133669255E-2</v>
      </c>
      <c r="P7" s="27">
        <f>1.8^-O7</f>
        <v>1.0234189904672466</v>
      </c>
      <c r="Q7" s="26" t="s">
        <v>129</v>
      </c>
      <c r="R7" s="26">
        <f>P7-N6</f>
        <v>0.14758485386388165</v>
      </c>
    </row>
    <row r="8" spans="1:26">
      <c r="A8">
        <v>6</v>
      </c>
      <c r="B8" s="20" t="s">
        <v>137</v>
      </c>
      <c r="C8" s="21">
        <v>26.876666666666665</v>
      </c>
      <c r="D8" s="22">
        <v>5.7735026918951087E-3</v>
      </c>
      <c r="E8" s="20" t="s">
        <v>137</v>
      </c>
      <c r="F8" s="21">
        <v>17.91</v>
      </c>
      <c r="G8" s="23">
        <v>3.0000000000001137E-2</v>
      </c>
      <c r="H8" s="24">
        <f t="shared" si="0"/>
        <v>8.966666666666665</v>
      </c>
      <c r="I8" s="28"/>
      <c r="J8" s="29"/>
      <c r="K8" s="29"/>
      <c r="L8" s="29"/>
      <c r="M8" s="29"/>
      <c r="N8" s="29"/>
      <c r="O8" s="29"/>
      <c r="P8" s="29"/>
      <c r="Q8" s="29"/>
      <c r="R8" s="29"/>
    </row>
    <row r="9" spans="1:26">
      <c r="A9">
        <v>7</v>
      </c>
      <c r="B9" s="20" t="s">
        <v>138</v>
      </c>
      <c r="C9" s="21">
        <v>22.816666666666666</v>
      </c>
      <c r="D9" s="22">
        <v>4.1633319989323188E-2</v>
      </c>
      <c r="E9" s="20" t="s">
        <v>138</v>
      </c>
      <c r="F9" s="21">
        <v>17.393333333333334</v>
      </c>
      <c r="G9" s="23">
        <v>4.0414518843273968E-2</v>
      </c>
      <c r="H9" s="24">
        <f t="shared" si="0"/>
        <v>5.423333333333332</v>
      </c>
      <c r="I9" s="20" t="s">
        <v>130</v>
      </c>
      <c r="J9" s="25">
        <f>AVERAGE(H10:H11)</f>
        <v>0.71749999999999936</v>
      </c>
      <c r="K9" s="24">
        <f>STDEV(H10:H11)</f>
        <v>0.35237487929129963</v>
      </c>
      <c r="L9" s="24">
        <f>J9-$J$3</f>
        <v>-8.0336111111111137</v>
      </c>
      <c r="M9" s="24">
        <f>(($K$3^2)+(K9^2))^(1/2)</f>
        <v>0.43314686158819871</v>
      </c>
      <c r="N9" s="26">
        <f>1.8^-(L9)</f>
        <v>112.39837523164172</v>
      </c>
      <c r="O9" s="26">
        <f>L9+M9</f>
        <v>-7.6004642495229149</v>
      </c>
      <c r="P9" s="27">
        <f>1.8^-O9</f>
        <v>87.13438071826792</v>
      </c>
      <c r="Q9" s="26" t="s">
        <v>128</v>
      </c>
      <c r="R9" s="26">
        <f>N9-P9</f>
        <v>25.263994513373802</v>
      </c>
    </row>
    <row r="10" spans="1:26">
      <c r="A10">
        <v>8</v>
      </c>
      <c r="B10" s="30" t="s">
        <v>139</v>
      </c>
      <c r="C10" s="21">
        <v>18.023333333333337</v>
      </c>
      <c r="D10" s="22">
        <v>1.5275252316518365E-2</v>
      </c>
      <c r="E10" s="30" t="s">
        <v>139</v>
      </c>
      <c r="F10" s="21">
        <v>17.056666666666668</v>
      </c>
      <c r="G10" s="23">
        <v>1.154700538379227E-2</v>
      </c>
      <c r="H10" s="24">
        <f t="shared" si="0"/>
        <v>0.96666666666666856</v>
      </c>
      <c r="I10" s="28"/>
      <c r="J10" s="29"/>
      <c r="K10" s="29"/>
      <c r="L10" s="29"/>
      <c r="M10" s="29"/>
      <c r="N10" s="29"/>
      <c r="O10" s="26">
        <f>L9-M9</f>
        <v>-8.4667579726993125</v>
      </c>
      <c r="P10" s="27">
        <f>1.8^-O10</f>
        <v>144.98748542851936</v>
      </c>
      <c r="Q10" s="26" t="s">
        <v>129</v>
      </c>
      <c r="R10" s="26">
        <f>P10-N9</f>
        <v>32.589110196877641</v>
      </c>
      <c r="Z10" s="9"/>
    </row>
    <row r="11" spans="1:26">
      <c r="A11">
        <v>9</v>
      </c>
      <c r="B11" s="30" t="s">
        <v>140</v>
      </c>
      <c r="C11" s="21">
        <v>17.914999999999999</v>
      </c>
      <c r="D11" s="22">
        <v>3.5355339059327882E-2</v>
      </c>
      <c r="E11" s="30" t="s">
        <v>140</v>
      </c>
      <c r="F11" s="21">
        <v>17.446666666666669</v>
      </c>
      <c r="G11" s="23">
        <v>5.7735026918951087E-3</v>
      </c>
      <c r="H11" s="24">
        <f t="shared" si="0"/>
        <v>0.46833333333333016</v>
      </c>
      <c r="I11" s="28"/>
      <c r="J11" s="29"/>
      <c r="K11" s="29"/>
      <c r="L11" s="29"/>
      <c r="M11" s="29"/>
      <c r="N11" s="29"/>
      <c r="O11" s="29"/>
      <c r="P11" s="29"/>
      <c r="Q11" s="29"/>
      <c r="R11" s="29"/>
      <c r="T11" s="2"/>
      <c r="U11" s="2"/>
      <c r="V11" s="32" t="s">
        <v>131</v>
      </c>
      <c r="W11" s="32"/>
    </row>
    <row r="12" spans="1:26">
      <c r="A12">
        <v>10</v>
      </c>
      <c r="B12" s="31" t="s">
        <v>141</v>
      </c>
      <c r="C12" s="21">
        <v>22.24666666666667</v>
      </c>
      <c r="D12" s="22">
        <v>9.6090235369331159E-2</v>
      </c>
      <c r="E12" s="31" t="s">
        <v>141</v>
      </c>
      <c r="F12" s="21">
        <v>17.27333333333333</v>
      </c>
      <c r="G12" s="23">
        <v>3.5118845842842555E-2</v>
      </c>
      <c r="H12" s="24">
        <f t="shared" si="0"/>
        <v>4.9733333333333398</v>
      </c>
      <c r="I12" s="20" t="s">
        <v>109</v>
      </c>
      <c r="J12" s="25">
        <f>AVERAGE(H12:H14)</f>
        <v>4.772222222222223</v>
      </c>
      <c r="K12" s="24">
        <f>STDEV(H12:H14)</f>
        <v>0.35412385362144749</v>
      </c>
      <c r="L12" s="24">
        <f>J12-$J$3</f>
        <v>-3.97888888888889</v>
      </c>
      <c r="M12" s="24">
        <f>(($K$3^2)+(K12^2))^(1/2)</f>
        <v>0.43457088242524089</v>
      </c>
      <c r="N12" s="26">
        <f>1.8^-(L12)</f>
        <v>10.368141943102902</v>
      </c>
      <c r="O12" s="26">
        <f>L12+M12</f>
        <v>-3.5443180064636493</v>
      </c>
      <c r="P12" s="27">
        <f>1.8^-O12</f>
        <v>8.030950265499893</v>
      </c>
      <c r="Q12" s="26" t="s">
        <v>128</v>
      </c>
      <c r="R12" s="26">
        <f>N12-P12</f>
        <v>2.3371916776030091</v>
      </c>
      <c r="T12" s="2"/>
      <c r="U12" s="3" t="s">
        <v>106</v>
      </c>
      <c r="V12" s="4" t="s">
        <v>128</v>
      </c>
      <c r="W12" s="4" t="s">
        <v>129</v>
      </c>
    </row>
    <row r="13" spans="1:26">
      <c r="A13">
        <v>11</v>
      </c>
      <c r="B13" s="20" t="s">
        <v>142</v>
      </c>
      <c r="C13" s="21">
        <v>23.38</v>
      </c>
      <c r="D13" s="22">
        <v>0.13453624047073792</v>
      </c>
      <c r="E13" s="20" t="s">
        <v>142</v>
      </c>
      <c r="F13" s="21">
        <v>19.016666666666666</v>
      </c>
      <c r="G13" s="23">
        <v>1.5275252316519916E-2</v>
      </c>
      <c r="H13" s="24">
        <f t="shared" si="0"/>
        <v>4.3633333333333333</v>
      </c>
      <c r="I13" s="28"/>
      <c r="J13" s="28"/>
      <c r="K13" s="24"/>
      <c r="L13" s="28"/>
      <c r="M13" s="28"/>
      <c r="N13" s="28"/>
      <c r="O13" s="26">
        <f>L12-M12</f>
        <v>-4.4134597713141313</v>
      </c>
      <c r="P13" s="27">
        <f>1.8^-O13</f>
        <v>13.385510281906635</v>
      </c>
      <c r="Q13" s="26" t="s">
        <v>129</v>
      </c>
      <c r="R13" s="26">
        <f>P13-N12</f>
        <v>3.0173683388037329</v>
      </c>
      <c r="T13" s="5" t="s">
        <v>107</v>
      </c>
      <c r="U13" s="6">
        <f>N3</f>
        <v>1</v>
      </c>
      <c r="V13" s="6">
        <f>R3</f>
        <v>0.18891655801468066</v>
      </c>
      <c r="W13" s="6">
        <f>R4</f>
        <v>0.23291877041930786</v>
      </c>
    </row>
    <row r="14" spans="1:26">
      <c r="A14">
        <v>12</v>
      </c>
      <c r="B14" s="20" t="s">
        <v>143</v>
      </c>
      <c r="C14" s="21">
        <v>23.00333333333333</v>
      </c>
      <c r="D14" s="22">
        <v>4.725815626252608E-2</v>
      </c>
      <c r="E14" s="20" t="s">
        <v>143</v>
      </c>
      <c r="F14" s="21">
        <v>18.023333333333333</v>
      </c>
      <c r="G14" s="23">
        <v>2.0816659994661167E-2</v>
      </c>
      <c r="H14" s="24">
        <f t="shared" si="0"/>
        <v>4.9799999999999969</v>
      </c>
      <c r="I14" s="28"/>
      <c r="J14" s="28"/>
      <c r="K14" s="24"/>
      <c r="L14" s="28"/>
      <c r="M14" s="28"/>
      <c r="N14" s="28"/>
      <c r="O14" s="26"/>
      <c r="P14" s="27"/>
      <c r="Q14" s="26"/>
      <c r="R14" s="26"/>
      <c r="T14" s="7" t="s">
        <v>111</v>
      </c>
      <c r="U14" s="6">
        <f>N6</f>
        <v>0.87583413660336495</v>
      </c>
      <c r="V14" s="6">
        <f>R6</f>
        <v>0.12630198800648818</v>
      </c>
      <c r="W14" s="6">
        <f>R7</f>
        <v>0.14758485386388165</v>
      </c>
    </row>
    <row r="15" spans="1:26">
      <c r="A15">
        <v>13</v>
      </c>
      <c r="B15" s="20" t="s">
        <v>144</v>
      </c>
      <c r="C15" s="21">
        <v>20.213333333333335</v>
      </c>
      <c r="D15" s="22">
        <v>1.5275252316519916E-2</v>
      </c>
      <c r="E15" s="20" t="s">
        <v>144</v>
      </c>
      <c r="F15" s="21">
        <v>19.843333333333334</v>
      </c>
      <c r="G15" s="23">
        <v>1.5275252316519916E-2</v>
      </c>
      <c r="H15" s="24">
        <f t="shared" si="0"/>
        <v>0.37000000000000099</v>
      </c>
      <c r="I15" s="20" t="s">
        <v>113</v>
      </c>
      <c r="J15" s="25">
        <f>AVERAGE(H15:H17)</f>
        <v>0.50000000000000122</v>
      </c>
      <c r="K15" s="24">
        <f>STDEV(H15:H17)</f>
        <v>0.86238042649401947</v>
      </c>
      <c r="L15" s="24">
        <f>J15-$J$3</f>
        <v>-8.2511111111111113</v>
      </c>
      <c r="M15" s="24">
        <f>(($K$3^2)+(K15^2))^(1/2)</f>
        <v>0.8984142408422493</v>
      </c>
      <c r="N15" s="26">
        <f>1.8^-(L15)</f>
        <v>127.7267327955154</v>
      </c>
      <c r="O15" s="26">
        <f>L15+M15</f>
        <v>-7.3526968702688622</v>
      </c>
      <c r="P15" s="27">
        <f>1.8^-O15</f>
        <v>75.325383133694174</v>
      </c>
      <c r="Q15" s="26" t="s">
        <v>128</v>
      </c>
      <c r="R15" s="26">
        <f>N15-P15</f>
        <v>52.401349661821229</v>
      </c>
      <c r="T15" s="8" t="s">
        <v>130</v>
      </c>
      <c r="U15" s="6">
        <f>N9</f>
        <v>112.39837523164172</v>
      </c>
      <c r="V15" s="6">
        <f>R9</f>
        <v>25.263994513373802</v>
      </c>
      <c r="W15" s="6">
        <f>R10</f>
        <v>32.589110196877641</v>
      </c>
    </row>
    <row r="16" spans="1:26">
      <c r="A16">
        <v>14</v>
      </c>
      <c r="B16" s="30" t="s">
        <v>145</v>
      </c>
      <c r="C16" s="21">
        <v>17.766666666666666</v>
      </c>
      <c r="D16" s="22">
        <v>3.0550504633039835E-2</v>
      </c>
      <c r="E16" s="30" t="s">
        <v>145</v>
      </c>
      <c r="F16" s="21">
        <v>18.056666666666668</v>
      </c>
      <c r="G16" s="23">
        <v>5.7735026918951087E-3</v>
      </c>
      <c r="H16" s="24">
        <f t="shared" si="0"/>
        <v>-0.2900000000000027</v>
      </c>
      <c r="I16" s="28"/>
      <c r="J16" s="28"/>
      <c r="K16" s="29"/>
      <c r="L16" s="28"/>
      <c r="M16" s="28"/>
      <c r="N16" s="28"/>
      <c r="O16" s="26">
        <f>L15-M15</f>
        <v>-9.1495253519533613</v>
      </c>
      <c r="P16" s="27">
        <f>1.8^-O16</f>
        <v>216.58194876568024</v>
      </c>
      <c r="Q16" s="26" t="s">
        <v>129</v>
      </c>
      <c r="R16" s="26">
        <f>P16-N15</f>
        <v>88.855215970164835</v>
      </c>
      <c r="T16" s="1" t="s">
        <v>109</v>
      </c>
      <c r="U16" s="11">
        <f>N12</f>
        <v>10.368141943102902</v>
      </c>
      <c r="V16" s="11">
        <f>R12</f>
        <v>2.3371916776030091</v>
      </c>
      <c r="W16" s="11">
        <f>R13</f>
        <v>3.0173683388037329</v>
      </c>
    </row>
    <row r="17" spans="1:23">
      <c r="A17">
        <v>15</v>
      </c>
      <c r="B17" s="30" t="s">
        <v>146</v>
      </c>
      <c r="C17" s="21">
        <v>20.053333333333335</v>
      </c>
      <c r="D17" s="22">
        <v>0.11372481406154608</v>
      </c>
      <c r="E17" s="30" t="s">
        <v>146</v>
      </c>
      <c r="F17" s="21">
        <v>18.633333333333329</v>
      </c>
      <c r="G17" s="23">
        <v>5.77350269189716E-3</v>
      </c>
      <c r="H17" s="24">
        <f t="shared" si="0"/>
        <v>1.4200000000000053</v>
      </c>
      <c r="I17" s="28"/>
      <c r="J17" s="28"/>
      <c r="K17" s="29"/>
      <c r="L17" s="28"/>
      <c r="M17" s="28"/>
      <c r="N17" s="28"/>
      <c r="O17" s="29"/>
      <c r="P17" s="29"/>
      <c r="Q17" s="29"/>
      <c r="R17" s="29"/>
      <c r="T17" t="s">
        <v>113</v>
      </c>
      <c r="U17" s="11">
        <f>N15</f>
        <v>127.7267327955154</v>
      </c>
      <c r="V17" s="11">
        <f>R15</f>
        <v>52.401349661821229</v>
      </c>
      <c r="W17" s="11">
        <f>R16</f>
        <v>88.855215970164835</v>
      </c>
    </row>
    <row r="18" spans="1:23">
      <c r="A18">
        <v>16</v>
      </c>
      <c r="B18" s="20" t="s">
        <v>147</v>
      </c>
      <c r="C18" s="21">
        <v>18.040000000000003</v>
      </c>
      <c r="D18" s="22">
        <v>3.6055512754640105E-2</v>
      </c>
      <c r="E18" s="20" t="s">
        <v>147</v>
      </c>
      <c r="F18" s="21">
        <v>18.78</v>
      </c>
      <c r="G18" s="23">
        <v>2.6457513110646015E-2</v>
      </c>
      <c r="H18" s="24">
        <f t="shared" si="0"/>
        <v>-0.73999999999999844</v>
      </c>
      <c r="I18" s="20" t="s">
        <v>121</v>
      </c>
      <c r="J18" s="25">
        <f>AVERAGE(H18:H20)</f>
        <v>-0.28111111111111003</v>
      </c>
      <c r="K18" s="24">
        <f>STDEV(H18:H20)</f>
        <v>0.3974408877547187</v>
      </c>
      <c r="L18" s="24">
        <f>J18-$J$3</f>
        <v>-9.0322222222222237</v>
      </c>
      <c r="M18" s="24">
        <f>(($K$3^2)+(K18^2))^(1/2)</f>
        <v>0.47053948549235175</v>
      </c>
      <c r="N18" s="26">
        <f>1.8^-(L18)</f>
        <v>202.15197715149554</v>
      </c>
      <c r="O18" s="26">
        <f>L18+M18</f>
        <v>-8.5616827367298711</v>
      </c>
      <c r="P18" s="27">
        <f>1.8^-O18</f>
        <v>153.30707586195726</v>
      </c>
      <c r="Q18" s="26" t="s">
        <v>128</v>
      </c>
      <c r="R18" s="26">
        <f>N18-P18</f>
        <v>48.844901289538285</v>
      </c>
      <c r="T18" s="20" t="s">
        <v>121</v>
      </c>
      <c r="U18" s="11">
        <f>N18</f>
        <v>202.15197715149554</v>
      </c>
      <c r="V18" s="11">
        <f>R18</f>
        <v>48.844901289538285</v>
      </c>
      <c r="W18" s="11">
        <f>R19</f>
        <v>64.407290491541289</v>
      </c>
    </row>
    <row r="19" spans="1:23">
      <c r="A19">
        <v>17</v>
      </c>
      <c r="B19" s="20" t="s">
        <v>155</v>
      </c>
      <c r="C19" s="21">
        <v>17.813333333333333</v>
      </c>
      <c r="D19" s="20">
        <v>5.8594652770822916E-2</v>
      </c>
      <c r="E19" s="20" t="s">
        <v>155</v>
      </c>
      <c r="F19" s="21">
        <v>17.86</v>
      </c>
      <c r="G19" s="20">
        <v>3.4641016151376804E-2</v>
      </c>
      <c r="H19" s="24">
        <f t="shared" si="0"/>
        <v>-4.6666666666666856E-2</v>
      </c>
      <c r="I19" s="28"/>
      <c r="J19" s="28"/>
      <c r="K19" s="28"/>
      <c r="L19" s="28"/>
      <c r="M19" s="28"/>
      <c r="N19" s="28"/>
      <c r="O19" s="26">
        <f>L18-M18</f>
        <v>-9.5027617077145763</v>
      </c>
      <c r="P19" s="27">
        <f>1.8^-O19</f>
        <v>266.55926764303683</v>
      </c>
      <c r="Q19" s="26" t="s">
        <v>129</v>
      </c>
      <c r="R19" s="26">
        <f>P19-N18</f>
        <v>64.407290491541289</v>
      </c>
      <c r="T19" s="20" t="s">
        <v>160</v>
      </c>
      <c r="U19" s="11">
        <f>N21</f>
        <v>222.95818012573906</v>
      </c>
      <c r="V19" s="11">
        <f>R21</f>
        <v>42.571452428995855</v>
      </c>
      <c r="W19" s="11">
        <f>R22</f>
        <v>52.618358789872985</v>
      </c>
    </row>
    <row r="20" spans="1:23">
      <c r="A20">
        <v>18</v>
      </c>
      <c r="B20" s="20" t="s">
        <v>156</v>
      </c>
      <c r="C20" s="21">
        <v>17.856666666666666</v>
      </c>
      <c r="D20" s="20">
        <v>2.0816659994660598E-2</v>
      </c>
      <c r="E20" s="20" t="s">
        <v>156</v>
      </c>
      <c r="F20" s="21">
        <v>17.91333333333333</v>
      </c>
      <c r="G20" s="20">
        <v>2.5166114784236235E-2</v>
      </c>
      <c r="H20" s="24">
        <f t="shared" si="0"/>
        <v>-5.6666666666664867E-2</v>
      </c>
      <c r="I20" s="28"/>
      <c r="J20" s="28"/>
      <c r="K20" s="28"/>
      <c r="L20" s="28"/>
      <c r="M20" s="28"/>
      <c r="N20" s="28"/>
      <c r="O20" s="29"/>
      <c r="P20" s="29"/>
      <c r="Q20" s="29"/>
      <c r="R20" s="29"/>
    </row>
    <row r="21" spans="1:23">
      <c r="A21">
        <v>19</v>
      </c>
      <c r="B21" s="20" t="s">
        <v>157</v>
      </c>
      <c r="C21" s="21">
        <v>17.813333333333333</v>
      </c>
      <c r="D21" s="20">
        <v>4.0414518843273968E-2</v>
      </c>
      <c r="E21" s="20" t="s">
        <v>157</v>
      </c>
      <c r="F21" s="21">
        <v>17.966666666666665</v>
      </c>
      <c r="G21" s="20">
        <v>2.5166114784234354E-2</v>
      </c>
      <c r="H21" s="24">
        <f t="shared" si="0"/>
        <v>-0.15333333333333243</v>
      </c>
      <c r="I21" s="20" t="s">
        <v>160</v>
      </c>
      <c r="J21" s="25">
        <f>AVERAGE(H21:H23)</f>
        <v>-0.44777777777777555</v>
      </c>
      <c r="K21" s="24">
        <f>STDEV(H21:H23)</f>
        <v>0.25786157641764301</v>
      </c>
      <c r="L21" s="24">
        <f>J21-$J$3</f>
        <v>-9.198888888888888</v>
      </c>
      <c r="M21" s="24">
        <f>(($K$3^2)+(K21^2))^(1/2)</f>
        <v>0.36047294037242261</v>
      </c>
      <c r="N21" s="26">
        <f>1.8^-(L21)</f>
        <v>222.95818012573906</v>
      </c>
      <c r="O21" s="26">
        <f>L21+M21</f>
        <v>-8.8384159485164648</v>
      </c>
      <c r="P21" s="27">
        <f>1.8^-O21</f>
        <v>180.38672769674321</v>
      </c>
      <c r="Q21" s="26" t="s">
        <v>128</v>
      </c>
      <c r="R21" s="26">
        <f>N21-P21</f>
        <v>42.571452428995855</v>
      </c>
    </row>
    <row r="22" spans="1:23">
      <c r="A22">
        <v>20</v>
      </c>
      <c r="B22" s="20" t="s">
        <v>158</v>
      </c>
      <c r="C22" s="21">
        <v>18.233333333333334</v>
      </c>
      <c r="D22" s="20">
        <v>1.5275252316519916E-2</v>
      </c>
      <c r="E22" s="20" t="s">
        <v>158</v>
      </c>
      <c r="F22" s="21">
        <v>18.866666666666664</v>
      </c>
      <c r="G22" s="20">
        <v>4.50924975282289E-2</v>
      </c>
      <c r="H22" s="24">
        <f t="shared" si="0"/>
        <v>-0.63333333333332931</v>
      </c>
      <c r="I22" s="28"/>
      <c r="J22" s="28"/>
      <c r="K22" s="28"/>
      <c r="L22" s="28"/>
      <c r="M22" s="28"/>
      <c r="N22" s="28"/>
      <c r="O22" s="26">
        <f>L21-M21</f>
        <v>-9.5593618292613112</v>
      </c>
      <c r="P22" s="27">
        <f>1.8^-O22</f>
        <v>275.57653891561205</v>
      </c>
      <c r="Q22" s="26" t="s">
        <v>129</v>
      </c>
      <c r="R22" s="26">
        <f>P22-N21</f>
        <v>52.618358789872985</v>
      </c>
    </row>
    <row r="23" spans="1:23">
      <c r="A23">
        <v>21</v>
      </c>
      <c r="B23" s="20" t="s">
        <v>159</v>
      </c>
      <c r="C23" s="21">
        <v>18.190000000000001</v>
      </c>
      <c r="D23" s="20">
        <v>2.6457513110644669E-2</v>
      </c>
      <c r="E23" s="20" t="s">
        <v>159</v>
      </c>
      <c r="F23" s="21">
        <v>18.746666666666666</v>
      </c>
      <c r="G23" s="20">
        <v>5.77350269189716E-3</v>
      </c>
      <c r="H23" s="24">
        <f t="shared" si="0"/>
        <v>-0.55666666666666487</v>
      </c>
      <c r="I23" s="28"/>
      <c r="J23" s="28"/>
      <c r="K23" s="28"/>
      <c r="L23" s="28"/>
      <c r="M23" s="28"/>
      <c r="N23" s="28"/>
      <c r="O23" s="29"/>
      <c r="P23" s="29"/>
      <c r="Q23" s="29"/>
      <c r="R23" s="29"/>
    </row>
    <row r="25" spans="1:23" ht="27">
      <c r="I25" s="14"/>
      <c r="J25" s="16" t="s">
        <v>151</v>
      </c>
      <c r="K25" s="17" t="s">
        <v>123</v>
      </c>
      <c r="L25" s="17" t="s">
        <v>152</v>
      </c>
      <c r="M25" s="18" t="s">
        <v>125</v>
      </c>
      <c r="N25" s="19" t="s">
        <v>126</v>
      </c>
      <c r="O25" s="19" t="s">
        <v>153</v>
      </c>
      <c r="P25" s="19" t="s">
        <v>154</v>
      </c>
      <c r="Q25" s="19"/>
      <c r="R25" s="19" t="s">
        <v>127</v>
      </c>
    </row>
    <row r="26" spans="1:23">
      <c r="I26" s="20" t="s">
        <v>107</v>
      </c>
      <c r="J26" s="25">
        <v>8.7511111111111131</v>
      </c>
      <c r="K26" s="24">
        <v>0.25188915845694548</v>
      </c>
      <c r="L26" s="24">
        <v>0</v>
      </c>
      <c r="M26" s="24">
        <v>0.3562250641045579</v>
      </c>
      <c r="N26" s="26">
        <v>1</v>
      </c>
      <c r="O26" s="26">
        <v>0.3562250641045579</v>
      </c>
      <c r="P26" s="27">
        <v>0.81108344198531934</v>
      </c>
      <c r="Q26" s="26" t="s">
        <v>128</v>
      </c>
      <c r="R26" s="26">
        <v>0.18891655801468066</v>
      </c>
    </row>
    <row r="27" spans="1:23">
      <c r="I27" s="28"/>
      <c r="J27" s="24"/>
      <c r="K27" s="24"/>
      <c r="L27" s="24"/>
      <c r="M27" s="24"/>
      <c r="N27" s="26"/>
      <c r="O27" s="26">
        <v>-0.3562250641045579</v>
      </c>
      <c r="P27" s="27">
        <v>1.2329187704193079</v>
      </c>
      <c r="Q27" s="26" t="s">
        <v>129</v>
      </c>
      <c r="R27" s="26">
        <v>0.23291877041930786</v>
      </c>
    </row>
    <row r="28" spans="1:23">
      <c r="I28" s="20" t="s">
        <v>111</v>
      </c>
      <c r="J28" s="25">
        <v>8.9766666666666666</v>
      </c>
      <c r="K28" s="24">
        <v>8.2124566631701687E-2</v>
      </c>
      <c r="L28" s="24">
        <v>0.22555555555555351</v>
      </c>
      <c r="M28" s="24">
        <v>0.26493884689224606</v>
      </c>
      <c r="N28" s="26">
        <v>0.87583413660336495</v>
      </c>
      <c r="O28" s="26">
        <v>0.49049440244779957</v>
      </c>
      <c r="P28" s="27">
        <v>0.74953214859687678</v>
      </c>
      <c r="Q28" s="26" t="s">
        <v>128</v>
      </c>
      <c r="R28" s="26">
        <v>0.12630198800648818</v>
      </c>
    </row>
    <row r="29" spans="1:23">
      <c r="I29" s="28"/>
      <c r="J29" s="29"/>
      <c r="K29" s="29"/>
      <c r="L29" s="29"/>
      <c r="M29" s="29"/>
      <c r="N29" s="29"/>
      <c r="O29" s="26">
        <v>-3.938329133669255E-2</v>
      </c>
      <c r="P29" s="27">
        <v>1.0234189904672466</v>
      </c>
      <c r="Q29" s="26" t="s">
        <v>129</v>
      </c>
      <c r="R29" s="26">
        <v>0.14758485386388165</v>
      </c>
    </row>
    <row r="30" spans="1:23">
      <c r="I30" s="20" t="s">
        <v>130</v>
      </c>
      <c r="J30" s="25">
        <v>0.71749999999999936</v>
      </c>
      <c r="K30" s="24">
        <v>0.35237487929129963</v>
      </c>
      <c r="L30" s="24">
        <v>-8.0336111111111137</v>
      </c>
      <c r="M30" s="24">
        <v>0.43314686158819871</v>
      </c>
      <c r="N30" s="26">
        <v>112.39837523164172</v>
      </c>
      <c r="O30" s="26">
        <v>-7.6004642495229149</v>
      </c>
      <c r="P30" s="27">
        <v>87.13438071826792</v>
      </c>
      <c r="Q30" s="26" t="s">
        <v>128</v>
      </c>
      <c r="R30" s="26">
        <v>25.263994513373802</v>
      </c>
    </row>
    <row r="31" spans="1:23">
      <c r="I31" s="28"/>
      <c r="J31" s="29"/>
      <c r="K31" s="29"/>
      <c r="L31" s="29"/>
      <c r="M31" s="29"/>
      <c r="N31" s="29"/>
      <c r="O31" s="26">
        <v>-8.4667579726993125</v>
      </c>
      <c r="P31" s="27">
        <v>144.98748542851936</v>
      </c>
      <c r="Q31" s="26" t="s">
        <v>129</v>
      </c>
      <c r="R31" s="26">
        <v>32.589110196877641</v>
      </c>
    </row>
    <row r="32" spans="1:23">
      <c r="I32" s="20" t="s">
        <v>109</v>
      </c>
      <c r="J32" s="25">
        <v>4.772222222222223</v>
      </c>
      <c r="K32" s="24">
        <v>0.35412385362144749</v>
      </c>
      <c r="L32" s="24">
        <v>-3.97888888888889</v>
      </c>
      <c r="M32" s="24">
        <v>0.43457088242524089</v>
      </c>
      <c r="N32" s="26">
        <v>10.368141943102902</v>
      </c>
      <c r="O32" s="26">
        <v>-3.5443180064636493</v>
      </c>
      <c r="P32" s="27">
        <v>8.030950265499893</v>
      </c>
      <c r="Q32" s="26" t="s">
        <v>128</v>
      </c>
      <c r="R32" s="26">
        <v>2.3371916776030091</v>
      </c>
    </row>
    <row r="33" spans="9:18">
      <c r="I33" s="28"/>
      <c r="J33" s="28"/>
      <c r="K33" s="24"/>
      <c r="L33" s="28"/>
      <c r="M33" s="28"/>
      <c r="N33" s="28"/>
      <c r="O33" s="26">
        <v>-4.4134597713141313</v>
      </c>
      <c r="P33" s="27">
        <v>13.385510281906635</v>
      </c>
      <c r="Q33" s="26" t="s">
        <v>129</v>
      </c>
      <c r="R33" s="26">
        <v>3.0173683388037329</v>
      </c>
    </row>
    <row r="34" spans="9:18">
      <c r="I34" s="20" t="s">
        <v>113</v>
      </c>
      <c r="J34" s="25">
        <v>0.50000000000000122</v>
      </c>
      <c r="K34" s="24">
        <v>0.86238042649401947</v>
      </c>
      <c r="L34" s="24">
        <v>-8.2511111111111113</v>
      </c>
      <c r="M34" s="24">
        <v>0.8984142408422493</v>
      </c>
      <c r="N34" s="26">
        <v>127.7267327955154</v>
      </c>
      <c r="O34" s="26">
        <v>-7.3526968702688622</v>
      </c>
      <c r="P34" s="27">
        <v>75.325383133694174</v>
      </c>
      <c r="Q34" s="26" t="s">
        <v>128</v>
      </c>
      <c r="R34" s="26">
        <v>52.401349661821229</v>
      </c>
    </row>
    <row r="35" spans="9:18">
      <c r="I35" s="28"/>
      <c r="J35" s="28"/>
      <c r="L35" s="28"/>
      <c r="M35" s="28"/>
      <c r="N35" s="28"/>
      <c r="O35" s="26">
        <v>-9.1495253519533613</v>
      </c>
      <c r="P35" s="27">
        <v>216.58194876568024</v>
      </c>
      <c r="Q35" s="26" t="s">
        <v>129</v>
      </c>
      <c r="R35" s="26">
        <v>88.855215970164835</v>
      </c>
    </row>
    <row r="36" spans="9:18">
      <c r="I36" s="28"/>
      <c r="J36" s="28"/>
    </row>
  </sheetData>
  <mergeCells count="1">
    <mergeCell ref="V11:W11"/>
  </mergeCells>
  <phoneticPr fontId="2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Analysis_forNotebook</vt:lpstr>
      <vt:lpstr>200912_KMR_cDNA_priM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dcterms:created xsi:type="dcterms:W3CDTF">2020-09-13T16:04:48Z</dcterms:created>
  <dcterms:modified xsi:type="dcterms:W3CDTF">2022-07-26T12:05:29Z</dcterms:modified>
</cp:coreProperties>
</file>