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yxrodriguez/Library/CloudStorage/GoogleDrive-jrodriguez203@uri.edu/Shared drives/KRamsey Lab/Johanyx/SurvivalCurves/"/>
    </mc:Choice>
  </mc:AlternateContent>
  <xr:revisionPtr revIDLastSave="0" documentId="13_ncr:1_{11B28193-1EF5-1E4D-A9DD-AADA8DF09B7F}" xr6:coauthVersionLast="47" xr6:coauthVersionMax="47" xr10:uidLastSave="{00000000-0000-0000-0000-000000000000}"/>
  <bookViews>
    <workbookView xWindow="0" yWindow="500" windowWidth="28800" windowHeight="16100" activeTab="1" xr2:uid="{C4C44247-C9E4-C44D-9AF8-19AA96A02EA1}"/>
  </bookViews>
  <sheets>
    <sheet name="Shock Assay 2" sheetId="4" r:id="rId1"/>
    <sheet name="CFU mL 2" sheetId="5" r:id="rId2"/>
    <sheet name="CFU mL 1" sheetId="2" r:id="rId3"/>
    <sheet name="Perecentage 1" sheetId="3" r:id="rId4"/>
    <sheet name="Shock Assay 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D16" i="5"/>
  <c r="D15" i="5"/>
  <c r="D14" i="5"/>
  <c r="K6" i="4"/>
  <c r="K10" i="4"/>
  <c r="E11" i="3"/>
  <c r="I14" i="4" l="1"/>
  <c r="J14" i="4" s="1"/>
  <c r="I13" i="4"/>
  <c r="J13" i="4" s="1"/>
  <c r="I12" i="4"/>
  <c r="J12" i="4" s="1"/>
  <c r="K12" i="4" s="1"/>
  <c r="I11" i="4"/>
  <c r="J11" i="4" s="1"/>
  <c r="I10" i="4"/>
  <c r="J10" i="4" s="1"/>
  <c r="D3" i="4"/>
  <c r="E3" i="4" s="1"/>
  <c r="F3" i="4" s="1"/>
  <c r="C3" i="4"/>
  <c r="I15" i="4" s="1"/>
  <c r="J15" i="4" s="1"/>
  <c r="E13" i="3"/>
  <c r="E12" i="3"/>
  <c r="E10" i="3"/>
  <c r="C3" i="1"/>
  <c r="I11" i="1" s="1"/>
  <c r="J11" i="1" s="1"/>
  <c r="I5" i="4" l="1"/>
  <c r="J5" i="4" s="1"/>
  <c r="I8" i="4"/>
  <c r="J8" i="4" s="1"/>
  <c r="I7" i="4"/>
  <c r="J7" i="4" s="1"/>
  <c r="I4" i="4"/>
  <c r="J4" i="4" s="1"/>
  <c r="K4" i="4" s="1"/>
  <c r="G3" i="4"/>
  <c r="I9" i="4"/>
  <c r="J9" i="4" s="1"/>
  <c r="I6" i="4"/>
  <c r="J6" i="4" s="1"/>
  <c r="C20" i="4"/>
  <c r="K14" i="4"/>
  <c r="D3" i="1"/>
  <c r="E3" i="1" s="1"/>
  <c r="F3" i="1" s="1"/>
  <c r="I10" i="1"/>
  <c r="J10" i="1" s="1"/>
  <c r="I12" i="1"/>
  <c r="J12" i="1" s="1"/>
  <c r="I13" i="1"/>
  <c r="J13" i="1" s="1"/>
  <c r="K10" i="1"/>
  <c r="I5" i="1"/>
  <c r="J5" i="1" s="1"/>
  <c r="I4" i="1"/>
  <c r="J4" i="1" s="1"/>
  <c r="K4" i="1" s="1"/>
  <c r="I9" i="1"/>
  <c r="J9" i="1" s="1"/>
  <c r="I8" i="1"/>
  <c r="J8" i="1" s="1"/>
  <c r="I7" i="1"/>
  <c r="J7" i="1" s="1"/>
  <c r="G3" i="1"/>
  <c r="I6" i="1"/>
  <c r="J6" i="1" s="1"/>
  <c r="K6" i="1" s="1"/>
  <c r="I15" i="1"/>
  <c r="J15" i="1" s="1"/>
  <c r="I14" i="1"/>
  <c r="J14" i="1" s="1"/>
  <c r="B19" i="4" l="1"/>
  <c r="D19" i="4" s="1"/>
  <c r="K8" i="4"/>
  <c r="B20" i="4" s="1"/>
  <c r="D20" i="4" s="1"/>
  <c r="K12" i="1"/>
  <c r="K8" i="1"/>
  <c r="B20" i="1" s="1"/>
  <c r="D20" i="1" s="1"/>
  <c r="C19" i="1"/>
  <c r="B19" i="1"/>
  <c r="D19" i="1" s="1"/>
  <c r="K14" i="1"/>
  <c r="C20" i="1"/>
  <c r="C19" i="4" l="1"/>
</calcChain>
</file>

<file path=xl/sharedStrings.xml><?xml version="1.0" encoding="utf-8"?>
<sst xmlns="http://schemas.openxmlformats.org/spreadsheetml/2006/main" count="146" uniqueCount="39">
  <si>
    <t xml:space="preserve">D0 </t>
  </si>
  <si>
    <t>column</t>
  </si>
  <si>
    <t># colonies * dilution</t>
  </si>
  <si>
    <t>Per</t>
  </si>
  <si>
    <t>volume plated (in mL)</t>
  </si>
  <si>
    <t>numerator</t>
  </si>
  <si>
    <t>CFU/mL</t>
  </si>
  <si>
    <t>Average per flask</t>
  </si>
  <si>
    <t>1A</t>
  </si>
  <si>
    <t>TMTC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</si>
  <si>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</si>
  <si>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</si>
  <si>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</si>
  <si>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</si>
  <si>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</si>
  <si>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</si>
  <si>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</si>
  <si>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</si>
  <si>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</si>
  <si>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</si>
  <si>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</si>
  <si>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Summary</t>
  </si>
  <si>
    <t>Avg</t>
  </si>
  <si>
    <t>SD</t>
  </si>
  <si>
    <t>Percentage</t>
  </si>
  <si>
    <t>LVS</t>
  </si>
  <si>
    <t>DFTL_1753</t>
  </si>
  <si>
    <t>LVS H2O</t>
  </si>
  <si>
    <t>DFTL_1753 H2O</t>
  </si>
  <si>
    <t>LVS PBS</t>
  </si>
  <si>
    <t>DFTL_1753 PBS</t>
  </si>
  <si>
    <t>water</t>
  </si>
  <si>
    <t>PBS</t>
  </si>
  <si>
    <t>#2</t>
  </si>
  <si>
    <t>Water</t>
  </si>
  <si>
    <t xml:space="preserve"> PBS</t>
  </si>
  <si>
    <t>∆mscs</t>
  </si>
  <si>
    <t>∆mscS</t>
  </si>
  <si>
    <t xml:space="preserve">LVS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</si>
</sst>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1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Shoc</a:t>
            </a:r>
            <a:r>
              <a:rPr lang="en-US" baseline="0"/>
              <a:t>k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 2'!$B$3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E9A9F8F-3FE8-A64E-842D-FB46EB7A1C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CA6-7746-807A-0CF5B272C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'CFU mL 2'!$C$2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2'!$C$3</c:f>
              <c:numCache>
                <c:formatCode>0.00E+00</c:formatCode>
                <c:ptCount val="1"/>
                <c:pt idx="0">
                  <c:v>114000000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'CFU mL 2'!$D$14</c15:f>
                <c15:dlblRangeCache>
                  <c:ptCount val="1"/>
                  <c:pt idx="0">
                    <c:v>100.0%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CA6-7746-807A-0CF5B272C859}"/>
            </c:ext>
          </c:extLst>
        </c:ser>
        <c:ser>
          <c:idx val="1"/>
          <c:order val="1"/>
          <c:tx>
            <c:strRef>
              <c:f>'CFU mL 2'!$B$4</c:f>
              <c:strCache>
                <c:ptCount val="1"/>
                <c:pt idx="0">
                  <c:v>∆mscs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895D329-00C5-5E41-B5FA-6E96B529EA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CA6-7746-807A-0CF5B272C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'CFU mL 2'!$C$2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2'!$C$4</c:f>
              <c:numCache>
                <c:formatCode>0.00E+00</c:formatCode>
                <c:ptCount val="1"/>
                <c:pt idx="0">
                  <c:v>153000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'CFU mL 2'!$D$15</c15:f>
                <c15:dlblRangeCache>
                  <c:ptCount val="1"/>
                  <c:pt idx="0">
                    <c:v>100.0%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CA6-7746-807A-0CF5B272C859}"/>
            </c:ext>
          </c:extLst>
        </c:ser>
        <c:ser>
          <c:idx val="2"/>
          <c:order val="2"/>
          <c:tx>
            <c:strRef>
              <c:f>'CFU mL 2'!$B$5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'CFU mL 2'!$C$2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2'!$C$5</c:f>
              <c:numCache>
                <c:formatCode>0.00E+00</c:formatCode>
                <c:ptCount val="1"/>
                <c:pt idx="0">
                  <c:v>111000000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A6-7746-807A-0CF5B272C859}"/>
            </c:ext>
          </c:extLst>
        </c:ser>
        <c:ser>
          <c:idx val="3"/>
          <c:order val="3"/>
          <c:tx>
            <c:strRef>
              <c:f>'CFU mL 2'!$B$6</c:f>
              <c:strCache>
                <c:ptCount val="1"/>
                <c:pt idx="0">
                  <c:v>∆mscs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'CFU mL 2'!$C$2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2'!$C$6</c:f>
              <c:numCache>
                <c:formatCode>0.00E+00</c:formatCode>
                <c:ptCount val="1"/>
                <c:pt idx="0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A6-7746-807A-0CF5B272C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</a:t>
                </a:r>
                <a:r>
                  <a:rPr lang="en-US" baseline="0"/>
                  <a:t> Viability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Shoc</a:t>
            </a:r>
            <a:r>
              <a:rPr lang="en-US" baseline="0"/>
              <a:t>k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 2'!$C$2</c:f>
              <c:strCache>
                <c:ptCount val="1"/>
                <c:pt idx="0">
                  <c:v>CFU/mL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EE-A248-9937-2AB3A46F01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EE-A248-9937-2AB3A46F0197}"/>
              </c:ext>
            </c:extLst>
          </c:dPt>
          <c:cat>
            <c:multiLvlStrRef>
              <c:f>'CFU mL 2'!$A$3:$B$6</c:f>
              <c:multiLvlStrCache>
                <c:ptCount val="4"/>
                <c:lvl>
                  <c:pt idx="0">
                    <c:v>LVS</c:v>
                  </c:pt>
                  <c:pt idx="1">
                    <c:v>∆mscs</c:v>
                  </c:pt>
                  <c:pt idx="2">
                    <c:v>LVS</c:v>
                  </c:pt>
                  <c:pt idx="3">
                    <c:v>∆mscs</c:v>
                  </c:pt>
                </c:lvl>
                <c:lvl>
                  <c:pt idx="0">
                    <c:v>water</c:v>
                  </c:pt>
                  <c:pt idx="2">
                    <c:v>PBS</c:v>
                  </c:pt>
                </c:lvl>
              </c:multiLvlStrCache>
            </c:multiLvlStrRef>
          </c:cat>
          <c:val>
            <c:numRef>
              <c:f>'CFU mL 2'!$C$3:$C$6</c:f>
              <c:numCache>
                <c:formatCode>0.00E+00</c:formatCode>
                <c:ptCount val="4"/>
                <c:pt idx="0">
                  <c:v>114000000</c:v>
                </c:pt>
                <c:pt idx="1">
                  <c:v>153000</c:v>
                </c:pt>
                <c:pt idx="2">
                  <c:v>111000000</c:v>
                </c:pt>
                <c:pt idx="3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EE-A248-9937-2AB3A46F0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</a:t>
                </a:r>
                <a:r>
                  <a:rPr lang="en-US" baseline="0"/>
                  <a:t> Viability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 2'!$D$2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('CFU mL 2'!$A$16:$B$17,'CFU mL 2'!$D$16:$D$17)</c:f>
              <c:strCache>
                <c:ptCount val="4"/>
                <c:pt idx="0">
                  <c:v>LVS </c:v>
                </c:pt>
                <c:pt idx="1">
                  <c:v>∆mscS</c:v>
                </c:pt>
                <c:pt idx="2">
                  <c:v>102.7%</c:v>
                </c:pt>
                <c:pt idx="3">
                  <c:v>0.1%</c:v>
                </c:pt>
              </c:strCache>
            </c:strRef>
          </c:cat>
          <c:val>
            <c:numRef>
              <c:f>'CFU mL 2'!$D$16:$D$17</c:f>
              <c:numCache>
                <c:formatCode>0.0%</c:formatCode>
                <c:ptCount val="2"/>
                <c:pt idx="0">
                  <c:v>1.027027027027027</c:v>
                </c:pt>
                <c:pt idx="1">
                  <c:v>1.3600000000000001E-3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1B-1543-8D6C-56E38B23C4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Survival </a:t>
                </a:r>
              </a:p>
              <a:p>
                <a:pPr>
                  <a:defRPr/>
                </a:pPr>
                <a:r>
                  <a:rPr lang="en-US" baseline="0"/>
                  <a:t>(Compared to survival in PBS)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Shoc</a:t>
            </a:r>
            <a:r>
              <a:rPr lang="en-US" baseline="0"/>
              <a:t>k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 1'!$B$3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398B09-FA15-D54F-98C2-AF3AC17A84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4E7-6242-A4EA-03701EBC6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'CFU mL 1'!$C$2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1'!$C$3</c:f>
              <c:numCache>
                <c:formatCode>0.00E+00</c:formatCode>
                <c:ptCount val="1"/>
                <c:pt idx="0">
                  <c:v>115000000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'CFU mL 1'!$D$14</c15:f>
                <c15:dlblRangeCache>
                  <c:ptCount val="1"/>
                  <c:pt idx="0">
                    <c:v>100.0%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142-204D-90A3-BFB6019463D5}"/>
            </c:ext>
          </c:extLst>
        </c:ser>
        <c:ser>
          <c:idx val="1"/>
          <c:order val="1"/>
          <c:tx>
            <c:strRef>
              <c:f>'CFU mL 1'!$B$4</c:f>
              <c:strCache>
                <c:ptCount val="1"/>
                <c:pt idx="0">
                  <c:v>∆mscs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81F7094-ED73-2545-ACA1-99295E4DD9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4E7-6242-A4EA-03701EBC6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'CFU mL 1'!$C$2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1'!$C$4</c:f>
              <c:numCache>
                <c:formatCode>0.00E+00</c:formatCode>
                <c:ptCount val="1"/>
                <c:pt idx="0">
                  <c:v>158000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'CFU mL 1'!$D$15</c15:f>
                <c15:dlblRangeCache>
                  <c:ptCount val="1"/>
                  <c:pt idx="0">
                    <c:v>100.0%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142-204D-90A3-BFB6019463D5}"/>
            </c:ext>
          </c:extLst>
        </c:ser>
        <c:ser>
          <c:idx val="2"/>
          <c:order val="2"/>
          <c:tx>
            <c:strRef>
              <c:f>'CFU mL 1'!$B$5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'CFU mL 1'!$C$2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1'!$C$5</c:f>
              <c:numCache>
                <c:formatCode>0.00E+00</c:formatCode>
                <c:ptCount val="1"/>
                <c:pt idx="0">
                  <c:v>85500000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2-204D-90A3-BFB6019463D5}"/>
            </c:ext>
          </c:extLst>
        </c:ser>
        <c:ser>
          <c:idx val="3"/>
          <c:order val="3"/>
          <c:tx>
            <c:strRef>
              <c:f>'CFU mL 1'!$B$6</c:f>
              <c:strCache>
                <c:ptCount val="1"/>
                <c:pt idx="0">
                  <c:v>∆mscs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'CFU mL 1'!$C$2</c:f>
              <c:strCache>
                <c:ptCount val="1"/>
                <c:pt idx="0">
                  <c:v>CFU/mL</c:v>
                </c:pt>
              </c:strCache>
            </c:strRef>
          </c:cat>
          <c:val>
            <c:numRef>
              <c:f>'CFU mL 1'!$C$6</c:f>
              <c:numCache>
                <c:formatCode>0.00E+00</c:formatCode>
                <c:ptCount val="1"/>
                <c:pt idx="0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42-204D-90A3-BFB601946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</a:t>
                </a:r>
                <a:r>
                  <a:rPr lang="en-US" baseline="0"/>
                  <a:t> Viability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Shoc</a:t>
            </a:r>
            <a:r>
              <a:rPr lang="en-US" baseline="0"/>
              <a:t>k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'CFU mL 1'!$C$2</c:f>
              <c:strCache>
                <c:ptCount val="1"/>
                <c:pt idx="0">
                  <c:v>CFU/mL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40-854B-918A-88647170EF6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40-854B-918A-88647170EF68}"/>
              </c:ext>
            </c:extLst>
          </c:dPt>
          <c:cat>
            <c:multiLvlStrRef>
              <c:f>'CFU mL 1'!$A$3:$B$6</c:f>
              <c:multiLvlStrCache>
                <c:ptCount val="4"/>
                <c:lvl>
                  <c:pt idx="0">
                    <c:v>LVS</c:v>
                  </c:pt>
                  <c:pt idx="1">
                    <c:v>∆mscs</c:v>
                  </c:pt>
                  <c:pt idx="2">
                    <c:v>LVS</c:v>
                  </c:pt>
                  <c:pt idx="3">
                    <c:v>∆mscs</c:v>
                  </c:pt>
                </c:lvl>
                <c:lvl>
                  <c:pt idx="0">
                    <c:v>water</c:v>
                  </c:pt>
                  <c:pt idx="2">
                    <c:v>PBS</c:v>
                  </c:pt>
                </c:lvl>
              </c:multiLvlStrCache>
            </c:multiLvlStrRef>
          </c:cat>
          <c:val>
            <c:numRef>
              <c:f>'CFU mL 1'!$C$3:$C$6</c:f>
              <c:numCache>
                <c:formatCode>0.00E+00</c:formatCode>
                <c:ptCount val="4"/>
                <c:pt idx="0">
                  <c:v>115000000</c:v>
                </c:pt>
                <c:pt idx="1">
                  <c:v>158000</c:v>
                </c:pt>
                <c:pt idx="2">
                  <c:v>85500000</c:v>
                </c:pt>
                <c:pt idx="3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4-C341-B593-B7E1EB24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09632"/>
        <c:axId val="792211440"/>
      </c:barChart>
      <c:catAx>
        <c:axId val="7922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11440"/>
        <c:crosses val="autoZero"/>
        <c:auto val="1"/>
        <c:lblAlgn val="ctr"/>
        <c:lblOffset val="100"/>
        <c:noMultiLvlLbl val="0"/>
      </c:catAx>
      <c:valAx>
        <c:axId val="792211440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</a:t>
                </a:r>
                <a:r>
                  <a:rPr lang="en-US" baseline="0"/>
                  <a:t> Viability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</a:t>
            </a:r>
            <a:r>
              <a:rPr lang="en-US" baseline="0"/>
              <a:t> cell viability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'Perecentage 1'!$E$9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'Perecentage 1'!$C$10:$D$13</c:f>
              <c:strCache>
                <c:ptCount val="4"/>
                <c:pt idx="0">
                  <c:v>LVS PBS</c:v>
                </c:pt>
                <c:pt idx="1">
                  <c:v> PBS</c:v>
                </c:pt>
                <c:pt idx="2">
                  <c:v>LVS H2O</c:v>
                </c:pt>
                <c:pt idx="3">
                  <c:v>DFTL_1753 H2O</c:v>
                </c:pt>
              </c:strCache>
            </c:strRef>
          </c:cat>
          <c:val>
            <c:numRef>
              <c:f>'Perecentage 1'!$E$10:$E$13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1.3450292397660819</c:v>
                </c:pt>
                <c:pt idx="3">
                  <c:v>1.4044444444444445E-3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9-0440-950B-77CA5E53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6624287"/>
        <c:axId val="1997499311"/>
      </c:barChart>
      <c:catAx>
        <c:axId val="199662428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499311"/>
        <c:crosses val="autoZero"/>
        <c:auto val="1"/>
        <c:lblAlgn val="ctr"/>
        <c:lblOffset val="100"/>
        <c:tickMarkSkip val="1"/>
        <c:noMultiLvlLbl val="0"/>
      </c:catAx>
      <c:valAx>
        <c:axId val="199749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62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'Perecentage 1'!$B$20:$C$23</c:f>
              <c:multiLvlStrCache>
                <c:ptCount val="4"/>
                <c:lvl>
                  <c:pt idx="0">
                    <c:v>LVS</c:v>
                  </c:pt>
                  <c:pt idx="1">
                    <c:v>∆mscs</c:v>
                  </c:pt>
                  <c:pt idx="2">
                    <c:v>LVS</c:v>
                  </c:pt>
                  <c:pt idx="3">
                    <c:v>∆mscs</c:v>
                  </c:pt>
                </c:lvl>
                <c:lvl>
                  <c:pt idx="0">
                    <c:v>water</c:v>
                  </c:pt>
                  <c:pt idx="2">
                    <c:v>PBS</c:v>
                  </c:pt>
                </c:lvl>
              </c:multiLvlStrCache>
            </c:multiLvlStrRef>
          </c:cat>
          <c:val>
            <c:numRef>
              <c:f>'Perecentage 1'!$D$20:$D$23</c:f>
              <c:numCache>
                <c:formatCode>0.00%</c:formatCode>
                <c:ptCount val="4"/>
                <c:pt idx="0">
                  <c:v>1.3450292397660819</c:v>
                </c:pt>
                <c:pt idx="1">
                  <c:v>1.4044444444444445E-3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1-9E48-884B-4E0DC9A9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0067439"/>
        <c:axId val="2130159103"/>
      </c:barChart>
      <c:catAx>
        <c:axId val="213006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159103"/>
        <c:crosses val="autoZero"/>
        <c:auto val="1"/>
        <c:lblAlgn val="ctr"/>
        <c:lblOffset val="100"/>
        <c:noMultiLvlLbl val="0"/>
      </c:catAx>
      <c:valAx>
        <c:axId val="21301591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Survival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067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127375</xdr:colOff>
      <xdr:row>4</xdr:row>
      <xdr:rowOff>37629</xdr:rowOff>
    </xdr:from>
    <xdr:to>
      <xdr:col>21</xdr:col>
      <xdr:colOff>589467</xdr:colOff>
      <xdr:row>17</xdr:row>
      <xdr:rowOff>139229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69AE3-6EFB-F145-A15F-86187E22A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479778</xdr:colOff>
      <xdr:row>2</xdr:row>
      <xdr:rowOff>109878</xdr:rowOff>
    </xdr:from>
    <xdr:to>
      <xdr:col>12</xdr:col>
      <xdr:colOff>114019</xdr:colOff>
      <xdr:row>16</xdr:row>
      <xdr:rowOff>4515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A2A2E7-4F9E-4344-A2EB-75BE00E5B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18</xdr:row>
      <xdr:rowOff>0</xdr:rowOff>
    </xdr:from>
    <xdr:to>
      <xdr:col>11</xdr:col>
      <xdr:colOff>462093</xdr:colOff>
      <xdr:row>31</xdr:row>
      <xdr:rowOff>101599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CF5D5C-533A-644F-9B9C-CC3B3BF02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409597</xdr:colOff>
      <xdr:row>0</xdr:row>
      <xdr:rowOff>0</xdr:rowOff>
    </xdr:from>
    <xdr:to>
      <xdr:col>16</xdr:col>
      <xdr:colOff>43837</xdr:colOff>
      <xdr:row>13</xdr:row>
      <xdr:rowOff>101599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30A7D8-0AC2-7B41-BB6B-F6B4E6CF2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376297</xdr:colOff>
      <xdr:row>0</xdr:row>
      <xdr:rowOff>100471</xdr:rowOff>
    </xdr:from>
    <xdr:to>
      <xdr:col>10</xdr:col>
      <xdr:colOff>10537</xdr:colOff>
      <xdr:row>13</xdr:row>
      <xdr:rowOff>202070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278E72-6F79-F44B-B3C9-7989F2678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437098</xdr:colOff>
      <xdr:row>5</xdr:row>
      <xdr:rowOff>112664</xdr:rowOff>
    </xdr:from>
    <xdr:to>
      <xdr:col>11</xdr:col>
      <xdr:colOff>53761</xdr:colOff>
      <xdr:row>19</xdr:row>
      <xdr:rowOff>19790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2D12E-D737-0C34-AF55-5991AE7FF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612405</xdr:colOff>
      <xdr:row>20</xdr:row>
      <xdr:rowOff>120456</xdr:rowOff>
    </xdr:from>
    <xdr:to>
      <xdr:col>10</xdr:col>
      <xdr:colOff>229067</xdr:colOff>
      <xdr:row>34</xdr:row>
      <xdr:rowOff>27583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33E36F-9852-5832-D998-C74B1CCE8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7EA0-838E-2545-901A-05A7629D5254}">
  <dimension ref="A1:L23"/>
  <sheetViews>
    <sheetView zoomScale="170" zoomScaleNormal="170" workbookViewId="0">
      <selection activeCell="D19" sqref="D19"/>
    </sheetView>
  </sheetViews>
  <sheetFormatPr baseColWidth="10" defaultRowHeight="16" x14ac:dyDescent="0.2"/>
  <sheetData>
    <row r="1" spans="1:12" x14ac:dyDescent="0.2">
      <c r="A1" t="s">
        <v>33</v>
      </c>
    </row>
    <row r="2" spans="1:12" x14ac:dyDescent="0.2">
      <c r="A2" t="s">
        <v>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</v>
      </c>
      <c r="L2" t="s">
        <v>3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4</v>
      </c>
      <c r="I3" t="s">
        <v>5</v>
      </c>
      <c r="J3" t="s">
        <v>6</v>
      </c>
      <c r="K3" t="s">
        <v>7</v>
      </c>
    </row>
    <row r="4" spans="1:12" x14ac:dyDescent="0.2">
      <c r="A4" t="s">
        <v>8</v>
      </c>
      <c r="B4" s="1" t="s">
        <v>9</v>
      </c>
      <c r="C4" s="1" t="s">
        <v>9</v>
      </c>
      <c r="D4" s="2" t="s">
        <v>9</v>
      </c>
      <c r="E4" s="2" t="s">
        <v>9</v>
      </c>
      <c r="F4" s="3">
        <v>130</v>
      </c>
      <c r="G4" s="1">
        <v>21</v>
      </c>
      <c r="H4">
        <v>0.01</v>
      </c>
      <c r="I4" s="1">
        <f t="shared" ref="I4:I9" si="0">F4*(1/F$3)</f>
        <v>1300000</v>
      </c>
      <c r="J4" s="4">
        <f>I4/H4</f>
        <v>130000000</v>
      </c>
      <c r="K4" s="4">
        <f>AVERAGE(J4:J5)</f>
        <v>114000000</v>
      </c>
      <c r="L4" s="4"/>
    </row>
    <row r="5" spans="1:12" x14ac:dyDescent="0.2">
      <c r="A5" t="s">
        <v>10</v>
      </c>
      <c r="B5" s="1" t="s">
        <v>9</v>
      </c>
      <c r="C5" s="1" t="s">
        <v>9</v>
      </c>
      <c r="D5" s="2" t="s">
        <v>9</v>
      </c>
      <c r="E5" s="2" t="s">
        <v>9</v>
      </c>
      <c r="F5" s="3">
        <v>98</v>
      </c>
      <c r="G5" s="1">
        <v>39</v>
      </c>
      <c r="H5">
        <v>0.01</v>
      </c>
      <c r="I5" s="1">
        <f t="shared" si="0"/>
        <v>980000</v>
      </c>
      <c r="J5" s="4">
        <f t="shared" ref="J5:J15" si="1">I5/H5</f>
        <v>98000000</v>
      </c>
    </row>
    <row r="6" spans="1:12" x14ac:dyDescent="0.2">
      <c r="A6" t="s">
        <v>11</v>
      </c>
      <c r="B6" s="1" t="s">
        <v>9</v>
      </c>
      <c r="C6" s="1" t="s">
        <v>9</v>
      </c>
      <c r="D6" s="2" t="s">
        <v>9</v>
      </c>
      <c r="E6" s="1" t="s">
        <v>9</v>
      </c>
      <c r="F6" s="3">
        <v>121</v>
      </c>
      <c r="G6" s="1">
        <v>20</v>
      </c>
      <c r="H6">
        <v>0.01</v>
      </c>
      <c r="I6" s="1">
        <f t="shared" si="0"/>
        <v>1210000</v>
      </c>
      <c r="J6" s="4">
        <f t="shared" si="1"/>
        <v>121000000</v>
      </c>
      <c r="K6" s="4">
        <f>AVERAGE(J6:J7)</f>
        <v>111000000</v>
      </c>
    </row>
    <row r="7" spans="1:12" x14ac:dyDescent="0.2">
      <c r="A7" t="s">
        <v>12</v>
      </c>
      <c r="B7" s="1" t="s">
        <v>9</v>
      </c>
      <c r="C7" s="2" t="s">
        <v>9</v>
      </c>
      <c r="D7" s="2" t="s">
        <v>9</v>
      </c>
      <c r="E7" s="1" t="s">
        <v>9</v>
      </c>
      <c r="F7" s="3">
        <v>101</v>
      </c>
      <c r="G7" s="1">
        <v>18</v>
      </c>
      <c r="H7">
        <v>0.01</v>
      </c>
      <c r="I7" s="1">
        <f t="shared" si="0"/>
        <v>1010000</v>
      </c>
      <c r="J7" s="4">
        <f t="shared" si="1"/>
        <v>101000000</v>
      </c>
    </row>
    <row r="8" spans="1:12" x14ac:dyDescent="0.2">
      <c r="A8" t="s">
        <v>13</v>
      </c>
      <c r="B8" s="1" t="s">
        <v>9</v>
      </c>
      <c r="C8" s="1" t="s">
        <v>9</v>
      </c>
      <c r="D8" s="2" t="s">
        <v>9</v>
      </c>
      <c r="E8" s="1" t="s">
        <v>9</v>
      </c>
      <c r="F8" s="3">
        <v>102</v>
      </c>
      <c r="G8" s="1">
        <v>21</v>
      </c>
      <c r="H8">
        <v>0.01</v>
      </c>
      <c r="I8" s="1">
        <f t="shared" si="0"/>
        <v>1020000</v>
      </c>
      <c r="J8" s="4">
        <f t="shared" si="1"/>
        <v>102000000</v>
      </c>
      <c r="K8" s="4">
        <f>AVERAGE(J8:J9)</f>
        <v>112500000</v>
      </c>
    </row>
    <row r="9" spans="1:12" x14ac:dyDescent="0.2">
      <c r="A9" t="s">
        <v>14</v>
      </c>
      <c r="B9" s="1" t="s">
        <v>9</v>
      </c>
      <c r="C9" s="1" t="s">
        <v>9</v>
      </c>
      <c r="D9" s="2" t="s">
        <v>9</v>
      </c>
      <c r="E9" s="1" t="s">
        <v>9</v>
      </c>
      <c r="F9" s="3">
        <v>123</v>
      </c>
      <c r="G9" s="1">
        <v>5</v>
      </c>
      <c r="H9">
        <v>0.01</v>
      </c>
      <c r="I9" s="1">
        <f t="shared" si="0"/>
        <v>1230000</v>
      </c>
      <c r="J9" s="4">
        <f t="shared" si="1"/>
        <v>123000000</v>
      </c>
    </row>
    <row r="10" spans="1:12" x14ac:dyDescent="0.2">
      <c r="A10" t="s">
        <v>15</v>
      </c>
      <c r="B10" s="2" t="s">
        <v>9</v>
      </c>
      <c r="C10" s="3">
        <v>145</v>
      </c>
      <c r="D10" s="1">
        <v>61</v>
      </c>
      <c r="E10" s="1">
        <v>12</v>
      </c>
      <c r="F10" s="1">
        <v>2</v>
      </c>
      <c r="G10" s="1">
        <v>0</v>
      </c>
      <c r="H10">
        <v>0.01</v>
      </c>
      <c r="I10" s="1">
        <f>C10*(1/C$3)</f>
        <v>1450</v>
      </c>
      <c r="J10" s="4">
        <f>I10/H10</f>
        <v>145000</v>
      </c>
      <c r="K10" s="4">
        <f>AVERAGE(J10:J11)</f>
        <v>153000</v>
      </c>
    </row>
    <row r="11" spans="1:12" x14ac:dyDescent="0.2">
      <c r="A11" t="s">
        <v>16</v>
      </c>
      <c r="B11" s="2" t="s">
        <v>9</v>
      </c>
      <c r="C11" s="3">
        <v>161</v>
      </c>
      <c r="D11" s="1">
        <v>35</v>
      </c>
      <c r="E11" s="1">
        <v>4</v>
      </c>
      <c r="F11" s="1">
        <v>0</v>
      </c>
      <c r="G11" s="1">
        <v>0</v>
      </c>
      <c r="H11">
        <v>0.01</v>
      </c>
      <c r="I11" s="1">
        <f>C11*(1/C$3)</f>
        <v>1610</v>
      </c>
      <c r="J11" s="4">
        <f t="shared" si="1"/>
        <v>161000</v>
      </c>
    </row>
    <row r="12" spans="1:12" x14ac:dyDescent="0.2">
      <c r="A12" t="s">
        <v>17</v>
      </c>
      <c r="B12" s="2">
        <v>0</v>
      </c>
      <c r="C12" s="2">
        <v>0</v>
      </c>
      <c r="D12" s="1">
        <v>0</v>
      </c>
      <c r="E12" s="1">
        <v>0</v>
      </c>
      <c r="F12" s="1">
        <v>0</v>
      </c>
      <c r="G12" s="1">
        <v>0</v>
      </c>
      <c r="H12">
        <v>0.01</v>
      </c>
      <c r="I12" s="1">
        <f t="shared" ref="I12:I15" si="2">C12*(1/C$3)</f>
        <v>0</v>
      </c>
      <c r="J12" s="4">
        <f t="shared" si="1"/>
        <v>0</v>
      </c>
      <c r="K12" s="4">
        <f>AVERAGE(J12:J13)</f>
        <v>0</v>
      </c>
    </row>
    <row r="13" spans="1:12" x14ac:dyDescent="0.2">
      <c r="A13" t="s">
        <v>18</v>
      </c>
      <c r="B13" s="2">
        <v>0</v>
      </c>
      <c r="C13" s="2">
        <v>0</v>
      </c>
      <c r="D13" s="1">
        <v>0</v>
      </c>
      <c r="E13" s="1">
        <v>0</v>
      </c>
      <c r="F13" s="1">
        <v>0</v>
      </c>
      <c r="G13" s="1">
        <v>0</v>
      </c>
      <c r="H13">
        <v>0.01</v>
      </c>
      <c r="I13" s="1">
        <f t="shared" si="2"/>
        <v>0</v>
      </c>
      <c r="J13" s="4">
        <f t="shared" si="1"/>
        <v>0</v>
      </c>
    </row>
    <row r="14" spans="1:12" x14ac:dyDescent="0.2">
      <c r="A14" t="s">
        <v>19</v>
      </c>
      <c r="B14" s="2">
        <v>0</v>
      </c>
      <c r="C14" s="2">
        <v>0</v>
      </c>
      <c r="D14" s="1">
        <v>0</v>
      </c>
      <c r="E14" s="1">
        <v>0</v>
      </c>
      <c r="F14" s="1">
        <v>0</v>
      </c>
      <c r="G14" s="1">
        <v>0</v>
      </c>
      <c r="H14">
        <v>0.01</v>
      </c>
      <c r="I14" s="1">
        <f t="shared" si="2"/>
        <v>0</v>
      </c>
      <c r="J14" s="4">
        <f t="shared" si="1"/>
        <v>0</v>
      </c>
      <c r="K14" s="4">
        <f>AVERAGE(J14:J15)</f>
        <v>0</v>
      </c>
    </row>
    <row r="15" spans="1:12" x14ac:dyDescent="0.2">
      <c r="A15" t="s">
        <v>20</v>
      </c>
      <c r="B15" s="2">
        <v>0</v>
      </c>
      <c r="C15" s="2">
        <v>0</v>
      </c>
      <c r="D15" s="1">
        <v>0</v>
      </c>
      <c r="E15" s="1">
        <v>0</v>
      </c>
      <c r="F15" s="1">
        <v>0</v>
      </c>
      <c r="G15" s="1">
        <v>0</v>
      </c>
      <c r="H15">
        <v>0.01</v>
      </c>
      <c r="I15" s="1">
        <f t="shared" si="2"/>
        <v>0</v>
      </c>
      <c r="J15" s="4">
        <f t="shared" si="1"/>
        <v>0</v>
      </c>
    </row>
    <row r="17" spans="1:4" x14ac:dyDescent="0.2">
      <c r="A17" t="s">
        <v>21</v>
      </c>
    </row>
    <row r="18" spans="1:4" x14ac:dyDescent="0.2">
      <c r="B18" t="s">
        <v>22</v>
      </c>
      <c r="C18" t="s">
        <v>23</v>
      </c>
      <c r="D18" t="s">
        <v>24</v>
      </c>
    </row>
    <row r="19" spans="1:4" x14ac:dyDescent="0.2">
      <c r="A19" t="s">
        <v>25</v>
      </c>
      <c r="B19" s="4">
        <f>AVERAGE(K4,K6)</f>
        <v>112500000</v>
      </c>
      <c r="C19" s="4">
        <f>STDEV(K4,K6,K8)</f>
        <v>1500000</v>
      </c>
      <c r="D19" s="5">
        <f>(B19/B19)</f>
        <v>1</v>
      </c>
    </row>
    <row r="20" spans="1:4" x14ac:dyDescent="0.2">
      <c r="A20" t="s">
        <v>26</v>
      </c>
      <c r="B20" s="4">
        <f>AVERAGE(K8,K10)</f>
        <v>56326500</v>
      </c>
      <c r="C20" s="4">
        <f>STDEV(K10,K12,K14)</f>
        <v>88334.591186012738</v>
      </c>
      <c r="D20" s="5">
        <f>(B20/B20)</f>
        <v>1</v>
      </c>
    </row>
    <row r="21" spans="1:4" x14ac:dyDescent="0.2">
      <c r="A21" s="6"/>
    </row>
    <row r="22" spans="1:4" x14ac:dyDescent="0.2">
      <c r="A22" s="6"/>
    </row>
    <row r="23" spans="1:4" x14ac:dyDescent="0.2">
      <c r="A2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B50-9648-7D45-9854-8EC98706C864}">
  <dimension ref="A2:D17"/>
  <sheetViews>
    <sheetView tabSelected="1" topLeftCell="A12" zoomScale="135" zoomScaleNormal="135" workbookViewId="0">
      <selection activeCell="E26" sqref="E26"/>
    </sheetView>
  </sheetViews>
  <sheetFormatPr baseColWidth="10" defaultRowHeight="16" x14ac:dyDescent="0.2"/>
  <sheetData>
    <row r="2" spans="1:4" x14ac:dyDescent="0.2">
      <c r="C2" t="s">
        <v>6</v>
      </c>
    </row>
    <row r="3" spans="1:4" x14ac:dyDescent="0.2">
      <c r="A3" s="8" t="s">
        <v>31</v>
      </c>
      <c r="B3" t="s">
        <v>25</v>
      </c>
      <c r="C3" s="4">
        <v>114000000</v>
      </c>
    </row>
    <row r="4" spans="1:4" x14ac:dyDescent="0.2">
      <c r="A4" s="8"/>
      <c r="B4" t="s">
        <v>36</v>
      </c>
      <c r="C4" s="4">
        <v>153000</v>
      </c>
    </row>
    <row r="5" spans="1:4" x14ac:dyDescent="0.2">
      <c r="A5" s="8" t="s">
        <v>32</v>
      </c>
      <c r="B5" t="s">
        <v>25</v>
      </c>
      <c r="C5" s="4">
        <v>111000000</v>
      </c>
    </row>
    <row r="6" spans="1:4" x14ac:dyDescent="0.2">
      <c r="A6" s="8"/>
      <c r="B6" t="s">
        <v>36</v>
      </c>
      <c r="C6" s="4">
        <v>112500000</v>
      </c>
    </row>
    <row r="13" spans="1:4" x14ac:dyDescent="0.2">
      <c r="D13" t="s">
        <v>24</v>
      </c>
    </row>
    <row r="14" spans="1:4" x14ac:dyDescent="0.2">
      <c r="B14" t="s">
        <v>29</v>
      </c>
      <c r="D14" s="7">
        <f>C5/C5</f>
        <v>1</v>
      </c>
    </row>
    <row r="15" spans="1:4" x14ac:dyDescent="0.2">
      <c r="B15" t="s">
        <v>30</v>
      </c>
      <c r="D15" s="7">
        <f>C6/C6</f>
        <v>1</v>
      </c>
    </row>
    <row r="16" spans="1:4" x14ac:dyDescent="0.2">
      <c r="B16" t="s">
        <v>38</v>
      </c>
      <c r="D16" s="7">
        <f>C3/C5</f>
        <v>1.027027027027027</v>
      </c>
    </row>
    <row r="17" spans="2:4" x14ac:dyDescent="0.2">
      <c r="B17" t="s">
        <v>37</v>
      </c>
      <c r="D17" s="7">
        <f>C4/C6</f>
        <v>1.3600000000000001E-3</v>
      </c>
    </row>
  </sheetData>
  <mergeCells count="2">
    <mergeCell ref="A3:A4"/>
    <mergeCell ref="A5:A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4573-6A0A-C34F-A712-85CAC2547368}">
  <dimension ref="A2:D17"/>
  <sheetViews>
    <sheetView zoomScale="135" zoomScaleNormal="135" workbookViewId="0">
      <selection activeCell="B6" sqref="B6"/>
    </sheetView>
  </sheetViews>
  <sheetFormatPr baseColWidth="10" defaultRowHeight="16" x14ac:dyDescent="0.2"/>
  <sheetData>
    <row r="2" spans="1:4" x14ac:dyDescent="0.2">
      <c r="C2" t="s">
        <v>6</v>
      </c>
    </row>
    <row r="3" spans="1:4" x14ac:dyDescent="0.2">
      <c r="A3" s="8" t="s">
        <v>31</v>
      </c>
      <c r="B3" t="s">
        <v>25</v>
      </c>
      <c r="C3" s="4">
        <v>115000000</v>
      </c>
    </row>
    <row r="4" spans="1:4" x14ac:dyDescent="0.2">
      <c r="A4" s="8"/>
      <c r="B4" t="s">
        <v>36</v>
      </c>
      <c r="C4" s="4">
        <v>158000</v>
      </c>
    </row>
    <row r="5" spans="1:4" x14ac:dyDescent="0.2">
      <c r="A5" s="8" t="s">
        <v>32</v>
      </c>
      <c r="B5" t="s">
        <v>25</v>
      </c>
      <c r="C5" s="4">
        <v>85500000</v>
      </c>
    </row>
    <row r="6" spans="1:4" x14ac:dyDescent="0.2">
      <c r="A6" s="8"/>
      <c r="B6" t="s">
        <v>36</v>
      </c>
      <c r="C6" s="4">
        <v>112500000</v>
      </c>
    </row>
    <row r="13" spans="1:4" x14ac:dyDescent="0.2">
      <c r="D13" t="s">
        <v>24</v>
      </c>
    </row>
    <row r="14" spans="1:4" x14ac:dyDescent="0.2">
      <c r="B14" t="s">
        <v>29</v>
      </c>
      <c r="D14" s="7">
        <v>1</v>
      </c>
    </row>
    <row r="15" spans="1:4" x14ac:dyDescent="0.2">
      <c r="B15" t="s">
        <v>30</v>
      </c>
      <c r="D15" s="7">
        <v>1</v>
      </c>
    </row>
    <row r="16" spans="1:4" x14ac:dyDescent="0.2">
      <c r="B16" t="s">
        <v>27</v>
      </c>
      <c r="D16" s="7">
        <v>1.3450292397660819</v>
      </c>
    </row>
    <row r="17" spans="2:4" x14ac:dyDescent="0.2">
      <c r="B17" t="s">
        <v>28</v>
      </c>
      <c r="D17" s="7">
        <v>1.4044444444444445E-3</v>
      </c>
    </row>
  </sheetData>
  <mergeCells count="2">
    <mergeCell ref="A3:A4"/>
    <mergeCell ref="A5:A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5E14-83A1-FE42-B66A-B7E2E5B147E0}">
  <dimension ref="B3:E23"/>
  <sheetViews>
    <sheetView topLeftCell="A16" zoomScale="163" zoomScaleNormal="163" workbookViewId="0">
      <selection activeCell="C21" sqref="C21"/>
    </sheetView>
  </sheetViews>
  <sheetFormatPr baseColWidth="10" defaultRowHeight="16" x14ac:dyDescent="0.2"/>
  <sheetData>
    <row r="3" spans="2:5" x14ac:dyDescent="0.2">
      <c r="C3" t="s">
        <v>6</v>
      </c>
    </row>
    <row r="4" spans="2:5" x14ac:dyDescent="0.2">
      <c r="B4" t="s">
        <v>27</v>
      </c>
      <c r="C4" s="4">
        <v>115000000</v>
      </c>
    </row>
    <row r="5" spans="2:5" x14ac:dyDescent="0.2">
      <c r="B5" t="s">
        <v>28</v>
      </c>
      <c r="C5" s="4">
        <v>158000</v>
      </c>
    </row>
    <row r="6" spans="2:5" x14ac:dyDescent="0.2">
      <c r="B6" t="s">
        <v>29</v>
      </c>
      <c r="C6" s="4">
        <v>85500000</v>
      </c>
    </row>
    <row r="7" spans="2:5" x14ac:dyDescent="0.2">
      <c r="B7" t="s">
        <v>30</v>
      </c>
      <c r="C7" s="4">
        <v>112500000</v>
      </c>
    </row>
    <row r="9" spans="2:5" x14ac:dyDescent="0.2">
      <c r="E9" t="s">
        <v>24</v>
      </c>
    </row>
    <row r="10" spans="2:5" x14ac:dyDescent="0.2">
      <c r="B10" t="s">
        <v>32</v>
      </c>
      <c r="C10" t="s">
        <v>29</v>
      </c>
      <c r="E10" s="5">
        <f>C6/C6</f>
        <v>1</v>
      </c>
    </row>
    <row r="11" spans="2:5" x14ac:dyDescent="0.2">
      <c r="C11" t="s">
        <v>35</v>
      </c>
      <c r="E11" s="5">
        <f>C7/C7</f>
        <v>1</v>
      </c>
    </row>
    <row r="12" spans="2:5" x14ac:dyDescent="0.2">
      <c r="B12" t="s">
        <v>34</v>
      </c>
      <c r="C12" t="s">
        <v>27</v>
      </c>
      <c r="E12" s="5">
        <f>C4/C6</f>
        <v>1.3450292397660819</v>
      </c>
    </row>
    <row r="13" spans="2:5" x14ac:dyDescent="0.2">
      <c r="C13" t="s">
        <v>28</v>
      </c>
      <c r="E13" s="5">
        <f>C5/C7</f>
        <v>1.4044444444444445E-3</v>
      </c>
    </row>
    <row r="20" spans="2:4" x14ac:dyDescent="0.2">
      <c r="B20" s="8" t="s">
        <v>31</v>
      </c>
      <c r="C20" t="s">
        <v>25</v>
      </c>
      <c r="D20" s="5">
        <v>1.3450292397660819</v>
      </c>
    </row>
    <row r="21" spans="2:4" x14ac:dyDescent="0.2">
      <c r="B21" s="8"/>
      <c r="C21" t="s">
        <v>36</v>
      </c>
      <c r="D21" s="5">
        <v>1.4044444444444445E-3</v>
      </c>
    </row>
    <row r="22" spans="2:4" x14ac:dyDescent="0.2">
      <c r="B22" s="8" t="s">
        <v>32</v>
      </c>
      <c r="C22" t="s">
        <v>25</v>
      </c>
      <c r="D22" s="5">
        <v>1</v>
      </c>
    </row>
    <row r="23" spans="2:4" x14ac:dyDescent="0.2">
      <c r="B23" s="8"/>
      <c r="C23" t="s">
        <v>36</v>
      </c>
      <c r="D23" s="5">
        <v>1</v>
      </c>
    </row>
  </sheetData>
  <mergeCells count="2">
    <mergeCell ref="B20:B21"/>
    <mergeCell ref="B22:B23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3D62-2EAD-0B43-9301-72C44AFBADB3}">
  <dimension ref="A1:L23"/>
  <sheetViews>
    <sheetView topLeftCell="A3" zoomScale="170" zoomScaleNormal="170" workbookViewId="0">
      <selection activeCell="K8" sqref="K8"/>
    </sheetView>
  </sheetViews>
  <sheetFormatPr baseColWidth="10" defaultRowHeight="16" x14ac:dyDescent="0.2"/>
  <sheetData>
    <row r="1" spans="1:12" x14ac:dyDescent="0.2">
      <c r="A1" t="s">
        <v>0</v>
      </c>
    </row>
    <row r="2" spans="1:12" x14ac:dyDescent="0.2">
      <c r="A2" t="s">
        <v>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</v>
      </c>
      <c r="L2" t="s">
        <v>3</v>
      </c>
    </row>
    <row r="3" spans="1:12" x14ac:dyDescent="0.2">
      <c r="B3">
        <v>1</v>
      </c>
      <c r="C3">
        <f>B3/10</f>
        <v>0.1</v>
      </c>
      <c r="D3">
        <f>C3/10</f>
        <v>0.01</v>
      </c>
      <c r="E3">
        <f>D3/10</f>
        <v>1E-3</v>
      </c>
      <c r="F3">
        <f>E3/10</f>
        <v>1E-4</v>
      </c>
      <c r="G3">
        <f>F3/10</f>
        <v>1.0000000000000001E-5</v>
      </c>
      <c r="H3" t="s">
        <v>4</v>
      </c>
      <c r="I3" t="s">
        <v>5</v>
      </c>
      <c r="J3" t="s">
        <v>6</v>
      </c>
      <c r="K3" t="s">
        <v>7</v>
      </c>
    </row>
    <row r="4" spans="1:12" x14ac:dyDescent="0.2">
      <c r="A4" t="s">
        <v>8</v>
      </c>
      <c r="B4" s="1" t="s">
        <v>9</v>
      </c>
      <c r="C4" s="1" t="s">
        <v>9</v>
      </c>
      <c r="D4" s="2" t="s">
        <v>9</v>
      </c>
      <c r="E4" s="2" t="s">
        <v>9</v>
      </c>
      <c r="F4" s="3">
        <v>121</v>
      </c>
      <c r="G4" s="1">
        <v>25</v>
      </c>
      <c r="H4">
        <v>0.01</v>
      </c>
      <c r="I4" s="1">
        <f t="shared" ref="I4:I9" si="0">F4*(1/F$3)</f>
        <v>1210000</v>
      </c>
      <c r="J4" s="4">
        <f>I4/H4</f>
        <v>121000000</v>
      </c>
      <c r="K4" s="4">
        <f>AVERAGE(J4:J5)</f>
        <v>115000000</v>
      </c>
      <c r="L4" s="4"/>
    </row>
    <row r="5" spans="1:12" x14ac:dyDescent="0.2">
      <c r="A5" t="s">
        <v>10</v>
      </c>
      <c r="B5" s="1" t="s">
        <v>9</v>
      </c>
      <c r="C5" s="1" t="s">
        <v>9</v>
      </c>
      <c r="D5" s="2" t="s">
        <v>9</v>
      </c>
      <c r="E5" s="2" t="s">
        <v>9</v>
      </c>
      <c r="F5" s="3">
        <v>109</v>
      </c>
      <c r="G5" s="1">
        <v>31</v>
      </c>
      <c r="H5">
        <v>0.01</v>
      </c>
      <c r="I5" s="1">
        <f t="shared" si="0"/>
        <v>1090000</v>
      </c>
      <c r="J5" s="4">
        <f t="shared" ref="J5:J15" si="1">I5/H5</f>
        <v>109000000</v>
      </c>
    </row>
    <row r="6" spans="1:12" x14ac:dyDescent="0.2">
      <c r="A6" t="s">
        <v>11</v>
      </c>
      <c r="B6" s="1" t="s">
        <v>9</v>
      </c>
      <c r="C6" s="1" t="s">
        <v>9</v>
      </c>
      <c r="D6" s="2" t="s">
        <v>9</v>
      </c>
      <c r="E6" s="1" t="s">
        <v>9</v>
      </c>
      <c r="F6" s="3">
        <v>88</v>
      </c>
      <c r="G6" s="1">
        <v>17</v>
      </c>
      <c r="H6">
        <v>0.01</v>
      </c>
      <c r="I6" s="1">
        <f t="shared" si="0"/>
        <v>880000</v>
      </c>
      <c r="J6" s="4">
        <f t="shared" si="1"/>
        <v>88000000</v>
      </c>
      <c r="K6" s="4">
        <f>AVERAGE(J6:J7)</f>
        <v>85500000</v>
      </c>
    </row>
    <row r="7" spans="1:12" x14ac:dyDescent="0.2">
      <c r="A7" t="s">
        <v>12</v>
      </c>
      <c r="B7" s="1" t="s">
        <v>9</v>
      </c>
      <c r="C7" s="2" t="s">
        <v>9</v>
      </c>
      <c r="D7" s="2" t="s">
        <v>9</v>
      </c>
      <c r="E7" s="1" t="s">
        <v>9</v>
      </c>
      <c r="F7" s="3">
        <v>83</v>
      </c>
      <c r="G7" s="1">
        <v>18</v>
      </c>
      <c r="H7">
        <v>0.01</v>
      </c>
      <c r="I7" s="1">
        <f t="shared" si="0"/>
        <v>830000</v>
      </c>
      <c r="J7" s="4">
        <f t="shared" si="1"/>
        <v>83000000</v>
      </c>
    </row>
    <row r="8" spans="1:12" x14ac:dyDescent="0.2">
      <c r="A8" t="s">
        <v>13</v>
      </c>
      <c r="B8" s="1" t="s">
        <v>9</v>
      </c>
      <c r="C8" s="1" t="s">
        <v>9</v>
      </c>
      <c r="D8" s="2" t="s">
        <v>9</v>
      </c>
      <c r="E8" s="1" t="s">
        <v>9</v>
      </c>
      <c r="F8" s="3">
        <v>109</v>
      </c>
      <c r="G8" s="1">
        <v>18</v>
      </c>
      <c r="H8">
        <v>0.01</v>
      </c>
      <c r="I8" s="1">
        <f t="shared" si="0"/>
        <v>1090000</v>
      </c>
      <c r="J8" s="4">
        <f t="shared" si="1"/>
        <v>109000000</v>
      </c>
      <c r="K8" s="4">
        <f>AVERAGE(J8:J9)</f>
        <v>112500000</v>
      </c>
    </row>
    <row r="9" spans="1:12" x14ac:dyDescent="0.2">
      <c r="A9" t="s">
        <v>14</v>
      </c>
      <c r="B9" s="1" t="s">
        <v>9</v>
      </c>
      <c r="C9" s="1" t="s">
        <v>9</v>
      </c>
      <c r="D9" s="2" t="s">
        <v>9</v>
      </c>
      <c r="E9" s="1" t="s">
        <v>9</v>
      </c>
      <c r="F9" s="3">
        <v>116</v>
      </c>
      <c r="G9" s="1">
        <v>3</v>
      </c>
      <c r="H9">
        <v>0.01</v>
      </c>
      <c r="I9" s="1">
        <f t="shared" si="0"/>
        <v>1160000</v>
      </c>
      <c r="J9" s="4">
        <f t="shared" si="1"/>
        <v>116000000</v>
      </c>
    </row>
    <row r="10" spans="1:12" x14ac:dyDescent="0.2">
      <c r="A10" t="s">
        <v>15</v>
      </c>
      <c r="B10" s="2" t="s">
        <v>9</v>
      </c>
      <c r="C10" s="3">
        <v>157</v>
      </c>
      <c r="D10" s="1">
        <v>52</v>
      </c>
      <c r="E10" s="1">
        <v>16</v>
      </c>
      <c r="F10" s="1">
        <v>0</v>
      </c>
      <c r="G10" s="1">
        <v>0</v>
      </c>
      <c r="H10">
        <v>0.01</v>
      </c>
      <c r="I10" s="1">
        <f>C10*(1/C$3)</f>
        <v>1570</v>
      </c>
      <c r="J10" s="4">
        <f>I10/H10</f>
        <v>157000</v>
      </c>
      <c r="K10" s="4">
        <f>AVERAGE(J10:J11)</f>
        <v>158000</v>
      </c>
    </row>
    <row r="11" spans="1:12" x14ac:dyDescent="0.2">
      <c r="A11" t="s">
        <v>16</v>
      </c>
      <c r="B11" s="2" t="s">
        <v>9</v>
      </c>
      <c r="C11" s="3">
        <v>159</v>
      </c>
      <c r="D11" s="1">
        <v>49</v>
      </c>
      <c r="E11" s="1">
        <v>8</v>
      </c>
      <c r="F11" s="1">
        <v>0</v>
      </c>
      <c r="G11" s="1">
        <v>0</v>
      </c>
      <c r="H11">
        <v>0.01</v>
      </c>
      <c r="I11" s="1">
        <f>C11*(1/C$3)</f>
        <v>1590</v>
      </c>
      <c r="J11" s="4">
        <f t="shared" si="1"/>
        <v>159000</v>
      </c>
    </row>
    <row r="12" spans="1:12" x14ac:dyDescent="0.2">
      <c r="A12" t="s">
        <v>17</v>
      </c>
      <c r="B12" s="2">
        <v>0</v>
      </c>
      <c r="C12" s="2">
        <v>0</v>
      </c>
      <c r="D12" s="1">
        <v>0</v>
      </c>
      <c r="E12" s="1">
        <v>0</v>
      </c>
      <c r="F12" s="1">
        <v>0</v>
      </c>
      <c r="G12" s="1">
        <v>0</v>
      </c>
      <c r="H12">
        <v>0.01</v>
      </c>
      <c r="I12" s="1">
        <f t="shared" ref="I12:I15" si="2">C12*(1/C$3)</f>
        <v>0</v>
      </c>
      <c r="J12" s="4">
        <f t="shared" si="1"/>
        <v>0</v>
      </c>
      <c r="K12" s="4">
        <f>AVERAGE(J12:J13)</f>
        <v>0</v>
      </c>
    </row>
    <row r="13" spans="1:12" x14ac:dyDescent="0.2">
      <c r="A13" t="s">
        <v>18</v>
      </c>
      <c r="B13" s="2">
        <v>0</v>
      </c>
      <c r="C13" s="2">
        <v>0</v>
      </c>
      <c r="D13" s="1">
        <v>0</v>
      </c>
      <c r="E13" s="1">
        <v>0</v>
      </c>
      <c r="F13" s="1">
        <v>0</v>
      </c>
      <c r="G13" s="1">
        <v>0</v>
      </c>
      <c r="H13">
        <v>0.01</v>
      </c>
      <c r="I13" s="1">
        <f t="shared" si="2"/>
        <v>0</v>
      </c>
      <c r="J13" s="4">
        <f t="shared" si="1"/>
        <v>0</v>
      </c>
    </row>
    <row r="14" spans="1:12" x14ac:dyDescent="0.2">
      <c r="A14" t="s">
        <v>19</v>
      </c>
      <c r="B14" s="2">
        <v>0</v>
      </c>
      <c r="C14" s="2">
        <v>0</v>
      </c>
      <c r="D14" s="1">
        <v>0</v>
      </c>
      <c r="E14" s="1">
        <v>0</v>
      </c>
      <c r="F14" s="1">
        <v>0</v>
      </c>
      <c r="G14" s="1">
        <v>0</v>
      </c>
      <c r="H14">
        <v>0.01</v>
      </c>
      <c r="I14" s="1">
        <f t="shared" si="2"/>
        <v>0</v>
      </c>
      <c r="J14" s="4">
        <f t="shared" si="1"/>
        <v>0</v>
      </c>
      <c r="K14" s="4">
        <f>AVERAGE(J14:J15)</f>
        <v>0</v>
      </c>
    </row>
    <row r="15" spans="1:12" x14ac:dyDescent="0.2">
      <c r="A15" t="s">
        <v>20</v>
      </c>
      <c r="B15" s="2">
        <v>0</v>
      </c>
      <c r="C15" s="2">
        <v>0</v>
      </c>
      <c r="D15" s="1">
        <v>0</v>
      </c>
      <c r="E15" s="1">
        <v>0</v>
      </c>
      <c r="F15" s="1">
        <v>0</v>
      </c>
      <c r="G15" s="1">
        <v>0</v>
      </c>
      <c r="H15">
        <v>0.01</v>
      </c>
      <c r="I15" s="1">
        <f t="shared" si="2"/>
        <v>0</v>
      </c>
      <c r="J15" s="4">
        <f t="shared" si="1"/>
        <v>0</v>
      </c>
    </row>
    <row r="17" spans="1:4" x14ac:dyDescent="0.2">
      <c r="A17" t="s">
        <v>21</v>
      </c>
    </row>
    <row r="18" spans="1:4" x14ac:dyDescent="0.2">
      <c r="B18" t="s">
        <v>22</v>
      </c>
      <c r="C18" t="s">
        <v>23</v>
      </c>
      <c r="D18" t="s">
        <v>24</v>
      </c>
    </row>
    <row r="19" spans="1:4" x14ac:dyDescent="0.2">
      <c r="A19" t="s">
        <v>25</v>
      </c>
      <c r="B19" s="4">
        <f>AVERAGE(K4,K6)</f>
        <v>100250000</v>
      </c>
      <c r="C19" s="4">
        <f>STDEV(K4,K6,K8)</f>
        <v>16357974.609753311</v>
      </c>
      <c r="D19" s="5">
        <f>(B19/B19)</f>
        <v>1</v>
      </c>
    </row>
    <row r="20" spans="1:4" x14ac:dyDescent="0.2">
      <c r="A20" t="s">
        <v>26</v>
      </c>
      <c r="B20" s="4">
        <f>AVERAGE(K8,K10)</f>
        <v>56329000</v>
      </c>
      <c r="C20" s="4">
        <f>STDEV(K10,K12,K14)</f>
        <v>91221.34253196088</v>
      </c>
      <c r="D20" s="5">
        <f>(B20/B20)</f>
        <v>1</v>
      </c>
    </row>
    <row r="21" spans="1:4" x14ac:dyDescent="0.2">
      <c r="A21" s="6"/>
    </row>
    <row r="22" spans="1:4" x14ac:dyDescent="0.2">
      <c r="A22" s="6"/>
    </row>
    <row r="23" spans="1:4" x14ac:dyDescent="0.2">
      <c r="A2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Shock Assay 2</vt:lpstr>
      <vt:lpstr>CFU mL 2</vt:lpstr>
      <vt:lpstr>CFU mL 1</vt:lpstr>
      <vt:lpstr>Perecentage 1</vt:lpstr>
      <vt:lpstr>Shock Assay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Johanyx Rodriguez</dc:creator>
  <cp:lastModifiedBy>Johanyx Rodriguez</cp:lastModifiedBy>
  <dcterms:created xsi:type="dcterms:W3CDTF">2024-06-05T14:58:30Z</dcterms:created>
  <dcterms:modified xsi:type="dcterms:W3CDTF">2024-07-22T16:50:07Z</dcterms:modified>
</cp:coreProperties>
</file>