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9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johanyxrodriguez/Library/CloudStorage/GoogleDrive-jrodriguez203@uri.edu/Shared drives/KRamsey Lab/Johanyx/Protocols/"/>
    </mc:Choice>
  </mc:AlternateContent>
  <xr:revisionPtr revIDLastSave="0" documentId="13_ncr:1_{F88CADF8-2B70-B543-86B7-B380C9201569}" xr6:coauthVersionLast="47" xr6:coauthVersionMax="47" xr10:uidLastSave="{00000000-0000-0000-0000-000000000000}"/>
  <bookViews>
    <workbookView xWindow="0" yWindow="500" windowWidth="28800" windowHeight="16020" activeTab="8" xr2:uid="{02884DE9-9D82-9246-B41C-D52F770D72DE}"/>
  </bookViews>
  <sheets>
    <sheet name="day 0" sheetId="4" r:id="rId1"/>
    <sheet name="day 1" sheetId="1" r:id="rId2"/>
    <sheet name="day 3" sheetId="5" r:id="rId3"/>
    <sheet name="day 7" sheetId="6" r:id="rId4"/>
    <sheet name="day 15" sheetId="7" r:id="rId5"/>
    <sheet name="day 43" sheetId="9" r:id="rId6"/>
    <sheet name="day 67" sheetId="14" r:id="rId7"/>
    <sheet name="CFU mL vs Time" sheetId="3" r:id="rId8"/>
    <sheet name="Percentage vs time" sheetId="8" r:id="rId9"/>
    <sheet name="Shock Assay " sheetId="11" r:id="rId10"/>
    <sheet name="CFU mL" sheetId="12" r:id="rId11"/>
    <sheet name="day 1 " sheetId="2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" i="14" l="1"/>
  <c r="I4" i="14"/>
  <c r="I8" i="14"/>
  <c r="I15" i="14"/>
  <c r="J15" i="14" s="1"/>
  <c r="I14" i="14"/>
  <c r="J14" i="14" s="1"/>
  <c r="I13" i="14"/>
  <c r="J13" i="14" s="1"/>
  <c r="I12" i="14"/>
  <c r="J12" i="14" s="1"/>
  <c r="J11" i="14"/>
  <c r="I11" i="14"/>
  <c r="I10" i="14"/>
  <c r="J10" i="14" s="1"/>
  <c r="I9" i="14"/>
  <c r="J9" i="14" s="1"/>
  <c r="I7" i="14"/>
  <c r="J7" i="14" s="1"/>
  <c r="I6" i="14"/>
  <c r="J6" i="14" s="1"/>
  <c r="I5" i="14"/>
  <c r="J5" i="14" s="1"/>
  <c r="D3" i="14"/>
  <c r="E3" i="14" s="1"/>
  <c r="F3" i="14" s="1"/>
  <c r="G3" i="14" s="1"/>
  <c r="C3" i="14"/>
  <c r="B20" i="11"/>
  <c r="B19" i="11"/>
  <c r="I5" i="11"/>
  <c r="I4" i="11"/>
  <c r="I15" i="11"/>
  <c r="J15" i="11" s="1"/>
  <c r="I14" i="11"/>
  <c r="J14" i="11" s="1"/>
  <c r="K14" i="11" s="1"/>
  <c r="I13" i="11"/>
  <c r="J13" i="11" s="1"/>
  <c r="I12" i="11"/>
  <c r="J12" i="11" s="1"/>
  <c r="K12" i="11" s="1"/>
  <c r="I11" i="11"/>
  <c r="J11" i="11" s="1"/>
  <c r="I10" i="11"/>
  <c r="J10" i="11" s="1"/>
  <c r="D3" i="11"/>
  <c r="E3" i="11" s="1"/>
  <c r="C3" i="11"/>
  <c r="I9" i="9"/>
  <c r="I8" i="9"/>
  <c r="I7" i="9"/>
  <c r="I6" i="9"/>
  <c r="I5" i="9"/>
  <c r="I4" i="9"/>
  <c r="E20" i="5"/>
  <c r="E20" i="7"/>
  <c r="E19" i="7"/>
  <c r="E20" i="6"/>
  <c r="E19" i="6"/>
  <c r="E19" i="5"/>
  <c r="E20" i="1"/>
  <c r="E19" i="1"/>
  <c r="D20" i="4"/>
  <c r="D19" i="4"/>
  <c r="C20" i="5"/>
  <c r="C19" i="5"/>
  <c r="I12" i="5"/>
  <c r="J12" i="5"/>
  <c r="I11" i="5"/>
  <c r="I10" i="5"/>
  <c r="J10" i="5" s="1"/>
  <c r="K10" i="6"/>
  <c r="J11" i="6"/>
  <c r="J10" i="6"/>
  <c r="I11" i="6"/>
  <c r="I10" i="6"/>
  <c r="J11" i="5"/>
  <c r="K10" i="1"/>
  <c r="J12" i="1"/>
  <c r="J11" i="1"/>
  <c r="I11" i="1"/>
  <c r="I10" i="1"/>
  <c r="I10" i="4"/>
  <c r="K10" i="4"/>
  <c r="J10" i="4"/>
  <c r="I11" i="4"/>
  <c r="I5" i="4"/>
  <c r="I4" i="4"/>
  <c r="I15" i="9"/>
  <c r="J15" i="9" s="1"/>
  <c r="I14" i="9"/>
  <c r="J14" i="9" s="1"/>
  <c r="K14" i="9" s="1"/>
  <c r="I13" i="9"/>
  <c r="J13" i="9" s="1"/>
  <c r="I12" i="9"/>
  <c r="J12" i="9" s="1"/>
  <c r="I11" i="9"/>
  <c r="J11" i="9" s="1"/>
  <c r="I10" i="9"/>
  <c r="J10" i="9" s="1"/>
  <c r="D3" i="9"/>
  <c r="C3" i="9"/>
  <c r="I7" i="6"/>
  <c r="C20" i="7"/>
  <c r="I9" i="7"/>
  <c r="I8" i="7"/>
  <c r="I7" i="7"/>
  <c r="I6" i="7"/>
  <c r="I5" i="7"/>
  <c r="I4" i="7"/>
  <c r="I15" i="7"/>
  <c r="I14" i="7"/>
  <c r="I13" i="7"/>
  <c r="I12" i="7"/>
  <c r="I11" i="7"/>
  <c r="I10" i="7"/>
  <c r="I14" i="6"/>
  <c r="I13" i="6"/>
  <c r="I15" i="6"/>
  <c r="I12" i="6"/>
  <c r="I9" i="6"/>
  <c r="I8" i="6"/>
  <c r="I6" i="6"/>
  <c r="I5" i="6"/>
  <c r="I4" i="6"/>
  <c r="B19" i="5"/>
  <c r="I14" i="5"/>
  <c r="J14" i="5" s="1"/>
  <c r="I13" i="5"/>
  <c r="I9" i="5"/>
  <c r="I8" i="5"/>
  <c r="I7" i="5"/>
  <c r="I6" i="5"/>
  <c r="I5" i="5"/>
  <c r="I4" i="5"/>
  <c r="C3" i="7"/>
  <c r="C3" i="6"/>
  <c r="D3" i="5"/>
  <c r="E3" i="5" s="1"/>
  <c r="C3" i="5"/>
  <c r="C3" i="4"/>
  <c r="D3" i="4" s="1"/>
  <c r="I12" i="1"/>
  <c r="I13" i="1"/>
  <c r="J13" i="1" s="1"/>
  <c r="I14" i="1"/>
  <c r="J14" i="1" s="1"/>
  <c r="I15" i="1"/>
  <c r="J15" i="1" s="1"/>
  <c r="J10" i="1"/>
  <c r="C3" i="2"/>
  <c r="D3" i="2" s="1"/>
  <c r="E3" i="2" s="1"/>
  <c r="F3" i="2" s="1"/>
  <c r="G3" i="2" s="1"/>
  <c r="C3" i="1"/>
  <c r="D3" i="1" s="1"/>
  <c r="E3" i="1" s="1"/>
  <c r="F3" i="1" s="1"/>
  <c r="G3" i="1" s="1"/>
  <c r="K10" i="14" l="1"/>
  <c r="J8" i="14"/>
  <c r="K8" i="14" s="1"/>
  <c r="K14" i="14"/>
  <c r="K6" i="14"/>
  <c r="K4" i="14"/>
  <c r="C19" i="14" s="1"/>
  <c r="K12" i="14"/>
  <c r="K10" i="11"/>
  <c r="J5" i="11"/>
  <c r="J4" i="11"/>
  <c r="K4" i="11" s="1"/>
  <c r="F3" i="11"/>
  <c r="C20" i="11"/>
  <c r="D20" i="11"/>
  <c r="J5" i="9"/>
  <c r="K10" i="5"/>
  <c r="K12" i="9"/>
  <c r="K10" i="9"/>
  <c r="C20" i="9" s="1"/>
  <c r="E3" i="9"/>
  <c r="F3" i="9" s="1"/>
  <c r="G3" i="9" s="1"/>
  <c r="J6" i="9"/>
  <c r="J9" i="9"/>
  <c r="J4" i="9"/>
  <c r="K4" i="9" s="1"/>
  <c r="J7" i="9"/>
  <c r="J8" i="9"/>
  <c r="J10" i="7"/>
  <c r="J11" i="7"/>
  <c r="K10" i="7" s="1"/>
  <c r="D3" i="7"/>
  <c r="J12" i="7"/>
  <c r="J15" i="7"/>
  <c r="D3" i="6"/>
  <c r="J15" i="6"/>
  <c r="J13" i="5"/>
  <c r="K12" i="5" s="1"/>
  <c r="J4" i="5"/>
  <c r="F3" i="5"/>
  <c r="J5" i="5"/>
  <c r="I15" i="5"/>
  <c r="J15" i="5" s="1"/>
  <c r="K14" i="5" s="1"/>
  <c r="K14" i="1"/>
  <c r="K12" i="1"/>
  <c r="C20" i="1" s="1"/>
  <c r="I9" i="1"/>
  <c r="J9" i="1" s="1"/>
  <c r="I7" i="1"/>
  <c r="J7" i="1" s="1"/>
  <c r="I6" i="1"/>
  <c r="J6" i="1" s="1"/>
  <c r="K6" i="1" s="1"/>
  <c r="I5" i="1"/>
  <c r="J5" i="1" s="1"/>
  <c r="I8" i="1"/>
  <c r="J8" i="1" s="1"/>
  <c r="J11" i="4"/>
  <c r="I12" i="4"/>
  <c r="J12" i="4" s="1"/>
  <c r="I4" i="1"/>
  <c r="J4" i="1" s="1"/>
  <c r="I13" i="4"/>
  <c r="J13" i="4" s="1"/>
  <c r="I14" i="4"/>
  <c r="J14" i="4" s="1"/>
  <c r="K14" i="4" s="1"/>
  <c r="I15" i="4"/>
  <c r="J15" i="4" s="1"/>
  <c r="E3" i="4"/>
  <c r="C20" i="14" l="1"/>
  <c r="B19" i="14"/>
  <c r="E19" i="14" s="1"/>
  <c r="B20" i="14"/>
  <c r="E20" i="14" s="1"/>
  <c r="I6" i="11"/>
  <c r="J6" i="11" s="1"/>
  <c r="I8" i="11"/>
  <c r="J8" i="11" s="1"/>
  <c r="I7" i="11"/>
  <c r="J7" i="11" s="1"/>
  <c r="G3" i="11"/>
  <c r="I9" i="11"/>
  <c r="J9" i="11" s="1"/>
  <c r="K8" i="9"/>
  <c r="B20" i="9"/>
  <c r="E20" i="9" s="1"/>
  <c r="K6" i="9"/>
  <c r="C19" i="9" s="1"/>
  <c r="B20" i="5"/>
  <c r="J14" i="7"/>
  <c r="K14" i="7" s="1"/>
  <c r="J13" i="7"/>
  <c r="K12" i="7" s="1"/>
  <c r="E3" i="7"/>
  <c r="J13" i="6"/>
  <c r="E3" i="6"/>
  <c r="J12" i="6"/>
  <c r="K12" i="6" s="1"/>
  <c r="J14" i="6"/>
  <c r="K14" i="6" s="1"/>
  <c r="J7" i="5"/>
  <c r="G3" i="5"/>
  <c r="J9" i="5"/>
  <c r="J6" i="5"/>
  <c r="J8" i="5"/>
  <c r="K8" i="5" s="1"/>
  <c r="K4" i="5"/>
  <c r="B20" i="1"/>
  <c r="K4" i="1"/>
  <c r="K12" i="4"/>
  <c r="C20" i="4" s="1"/>
  <c r="F3" i="4"/>
  <c r="J5" i="4"/>
  <c r="J4" i="4"/>
  <c r="K4" i="4" s="1"/>
  <c r="K8" i="1"/>
  <c r="K8" i="11" l="1"/>
  <c r="K6" i="11"/>
  <c r="B19" i="9"/>
  <c r="E19" i="9" s="1"/>
  <c r="J4" i="7"/>
  <c r="F3" i="7"/>
  <c r="J5" i="7"/>
  <c r="B20" i="7"/>
  <c r="C20" i="6"/>
  <c r="B20" i="6"/>
  <c r="J4" i="6"/>
  <c r="F3" i="6"/>
  <c r="J5" i="6"/>
  <c r="K6" i="5"/>
  <c r="G3" i="4"/>
  <c r="I7" i="4"/>
  <c r="J7" i="4" s="1"/>
  <c r="I6" i="4"/>
  <c r="J6" i="4" s="1"/>
  <c r="K6" i="4" s="1"/>
  <c r="I9" i="4"/>
  <c r="J9" i="4" s="1"/>
  <c r="I8" i="4"/>
  <c r="J8" i="4" s="1"/>
  <c r="K8" i="4" s="1"/>
  <c r="C19" i="1"/>
  <c r="B19" i="1"/>
  <c r="B20" i="4"/>
  <c r="C19" i="11" l="1"/>
  <c r="D19" i="11"/>
  <c r="J7" i="7"/>
  <c r="G3" i="7"/>
  <c r="J9" i="7"/>
  <c r="J6" i="7"/>
  <c r="J8" i="7"/>
  <c r="K8" i="7" s="1"/>
  <c r="K4" i="7"/>
  <c r="J7" i="6"/>
  <c r="G3" i="6"/>
  <c r="J9" i="6"/>
  <c r="J6" i="6"/>
  <c r="J8" i="6"/>
  <c r="K8" i="6" s="1"/>
  <c r="K4" i="6"/>
  <c r="C19" i="4"/>
  <c r="B19" i="4"/>
  <c r="K6" i="6" l="1"/>
  <c r="B19" i="6" s="1"/>
  <c r="K6" i="7"/>
  <c r="B19" i="7" s="1"/>
  <c r="C19" i="6"/>
  <c r="C19" i="7" l="1"/>
</calcChain>
</file>

<file path=xl/sharedStrings.xml><?xml version="1.0" encoding="utf-8"?>
<sst xmlns="http://schemas.openxmlformats.org/spreadsheetml/2006/main" count="361" uniqueCount="44">
  <si>
    <t>1A</t>
  </si>
  <si>
    <t>1B</t>
  </si>
  <si>
    <t>2A</t>
  </si>
  <si>
    <t>2B</t>
  </si>
  <si>
    <t>6B</t>
  </si>
  <si>
    <t>column</t>
  </si>
  <si>
    <t>D0</t>
  </si>
  <si>
    <t>TMTC</t>
  </si>
  <si>
    <t>3A</t>
  </si>
  <si>
    <t>3B</t>
  </si>
  <si>
    <t>4A</t>
  </si>
  <si>
    <t>4B</t>
  </si>
  <si>
    <t>5A</t>
  </si>
  <si>
    <t>5B</t>
  </si>
  <si>
    <t>6A</t>
  </si>
  <si>
    <t>D1</t>
  </si>
  <si>
    <t>D3</t>
  </si>
  <si>
    <t>volume plated (in mL)</t>
  </si>
  <si>
    <t>numerator</t>
  </si>
  <si>
    <t>CFU/mL</t>
  </si>
  <si>
    <t># colonies * dilution</t>
  </si>
  <si>
    <t>Average per flask</t>
  </si>
  <si>
    <t>Summary</t>
  </si>
  <si>
    <t>LVS</t>
  </si>
  <si>
    <t>DFTL_1753</t>
  </si>
  <si>
    <t>Avg</t>
  </si>
  <si>
    <t>SD</t>
  </si>
  <si>
    <t>Averages</t>
  </si>
  <si>
    <t>StDev</t>
  </si>
  <si>
    <t>D7</t>
  </si>
  <si>
    <t>Day</t>
  </si>
  <si>
    <t>Per</t>
  </si>
  <si>
    <t>Percentage</t>
  </si>
  <si>
    <t>Percent</t>
  </si>
  <si>
    <t>Percentages</t>
  </si>
  <si>
    <t>Day 0 (AVG)</t>
  </si>
  <si>
    <t>D15</t>
  </si>
  <si>
    <t>D43</t>
  </si>
  <si>
    <t xml:space="preserve">D0 </t>
  </si>
  <si>
    <t>LVS H2O</t>
  </si>
  <si>
    <t>LVS PBS</t>
  </si>
  <si>
    <t>DFTL_1753 H2O</t>
  </si>
  <si>
    <t>DFTL_1753 PBS</t>
  </si>
  <si>
    <t>D67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</si>
</sst>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sz val="8"/>
      <name val="Aptos Narrow"/>
      <family val="2"/>
      <scheme val="minor"/>
    </font>
    <font>
      <sz val="12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11" fontId="0" fillId="0" borderId="0" xfId="0" applyNumberFormat="1"/>
    <xf numFmtId="0" fontId="0" fillId="2" borderId="0" xfId="0" applyFill="1"/>
    <xf numFmtId="0" fontId="1" fillId="2" borderId="0" xfId="0" applyFont="1" applyFill="1"/>
    <xf numFmtId="0" fontId="3" fillId="2" borderId="0" xfId="0" applyFont="1" applyFill="1"/>
    <xf numFmtId="0" fontId="0" fillId="0" borderId="0" xfId="0" applyAlignment="1">
      <alignment wrapText="1"/>
    </xf>
    <xf numFmtId="2" fontId="0" fillId="0" borderId="0" xfId="0" applyNumberFormat="1"/>
    <xf numFmtId="1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0"/>
          <c:order val="0"/>
          <c:tx>
            <c:strRef>
              <c:f>'CFU mL vs Time'!$A$4</c:f>
              <c:strCache>
                <c:ptCount val="1"/>
                <c:pt idx="0">
                  <c:v>LVS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9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'CFU mL vs Time'!$B$13:$F$13</c:f>
                <c:numCache>
                  <c:formatCode>General</c:formatCode>
                  <c:ptCount val="5"/>
                  <c:pt idx="0">
                    <c:v>22090175.040803395</c:v>
                  </c:pt>
                  <c:pt idx="1">
                    <c:v>12535782.118931923</c:v>
                  </c:pt>
                  <c:pt idx="2">
                    <c:v>127704.0850299365</c:v>
                  </c:pt>
                  <c:pt idx="3">
                    <c:v>2263.3511290414781</c:v>
                  </c:pt>
                  <c:pt idx="4">
                    <c:v>5.7735026918962573</c:v>
                  </c:pt>
                </c:numCache>
              </c:numRef>
            </c:plus>
            <c:minus>
              <c:numRef>
                <c:f>'CFU mL vs Time'!$B$13:$F$13</c:f>
                <c:numCache>
                  <c:formatCode>General</c:formatCode>
                  <c:ptCount val="5"/>
                  <c:pt idx="0">
                    <c:v>22090175.040803395</c:v>
                  </c:pt>
                  <c:pt idx="1">
                    <c:v>12535782.118931923</c:v>
                  </c:pt>
                  <c:pt idx="2">
                    <c:v>127704.0850299365</c:v>
                  </c:pt>
                  <c:pt idx="3">
                    <c:v>2263.3511290414781</c:v>
                  </c:pt>
                  <c:pt idx="4">
                    <c:v>5.7735026918962573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'CFU mL vs Time'!$B$3:$F$3</c:f>
              <c:numCache>
                <c:formatCode>General</c:formatCode>
                <c:ptCount val="5"/>
                <c:pt idx="0">
                  <c:v>0</c:v>
                </c:pt>
                <c:pt idx="1">
                  <c:v>7</c:v>
                </c:pt>
                <c:pt idx="2">
                  <c:v>15</c:v>
                </c:pt>
                <c:pt idx="3">
                  <c:v>43</c:v>
                </c:pt>
                <c:pt idx="4">
                  <c:v>67</c:v>
                </c:pt>
              </c:numCache>
            </c:numRef>
          </c:xVal>
          <c:yVal>
            <c:numRef>
              <c:f>'CFU mL vs Time'!$B$4:$F$4</c:f>
              <c:numCache>
                <c:formatCode>0.00E+00</c:formatCode>
                <c:ptCount val="5"/>
                <c:pt idx="0">
                  <c:v>33016666.666666668</c:v>
                </c:pt>
                <c:pt idx="1">
                  <c:v>1655000</c:v>
                </c:pt>
                <c:pt idx="2">
                  <c:v>891666.66666666663</c:v>
                </c:pt>
                <c:pt idx="3">
                  <c:v>2876.6666666666665</c:v>
                </c:pt>
                <c:pt idx="4">
                  <c:v>3.3333333333333335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3FEB-3C4D-A6D2-A6AC68F748B3}"/>
            </c:ext>
          </c:extLst>
        </c:ser>
        <c:ser>
          <c:idx val="1"/>
          <c:order val="1"/>
          <c:tx>
            <c:strRef>
              <c:f>'CFU mL vs Time'!$A$5</c:f>
              <c:strCache>
                <c:ptCount val="1"/>
                <c:pt idx="0">
                  <c:v>DFTL_1753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9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'CFU mL vs Time'!$B$14:$F$14</c:f>
                <c:numCache>
                  <c:formatCode>General</c:formatCode>
                  <c:ptCount val="5"/>
                  <c:pt idx="0">
                    <c:v>9673.847907287618</c:v>
                  </c:pt>
                  <c:pt idx="1">
                    <c:v>2929.7326385411543</c:v>
                  </c:pt>
                  <c:pt idx="2">
                    <c:v>1814.754345175493</c:v>
                  </c:pt>
                  <c:pt idx="3">
                    <c:v>14.369463507086182</c:v>
                  </c:pt>
                  <c:pt idx="4">
                    <c:v>1.9245008972987527</c:v>
                  </c:pt>
                </c:numCache>
              </c:numRef>
            </c:plus>
            <c:minus>
              <c:numRef>
                <c:f>'CFU mL vs Time'!$B$14:$F$14</c:f>
                <c:numCache>
                  <c:formatCode>General</c:formatCode>
                  <c:ptCount val="5"/>
                  <c:pt idx="0">
                    <c:v>9673.847907287618</c:v>
                  </c:pt>
                  <c:pt idx="1">
                    <c:v>2929.7326385411543</c:v>
                  </c:pt>
                  <c:pt idx="2">
                    <c:v>1814.754345175493</c:v>
                  </c:pt>
                  <c:pt idx="3">
                    <c:v>14.369463507086182</c:v>
                  </c:pt>
                  <c:pt idx="4">
                    <c:v>1.9245008972987527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'CFU mL vs Time'!$B$3:$F$3</c:f>
              <c:numCache>
                <c:formatCode>General</c:formatCode>
                <c:ptCount val="5"/>
                <c:pt idx="0">
                  <c:v>0</c:v>
                </c:pt>
                <c:pt idx="1">
                  <c:v>7</c:v>
                </c:pt>
                <c:pt idx="2">
                  <c:v>15</c:v>
                </c:pt>
                <c:pt idx="3">
                  <c:v>43</c:v>
                </c:pt>
                <c:pt idx="4">
                  <c:v>67</c:v>
                </c:pt>
              </c:numCache>
            </c:numRef>
          </c:xVal>
          <c:yVal>
            <c:numRef>
              <c:f>'CFU mL vs Time'!$B$5:$F$5</c:f>
              <c:numCache>
                <c:formatCode>0.00E+00</c:formatCode>
                <c:ptCount val="5"/>
                <c:pt idx="0">
                  <c:v>66666.666666666672</c:v>
                </c:pt>
                <c:pt idx="1">
                  <c:v>9183.3333333333339</c:v>
                </c:pt>
                <c:pt idx="2">
                  <c:v>3416.6666666666665</c:v>
                </c:pt>
                <c:pt idx="3">
                  <c:v>15.555555555555557</c:v>
                </c:pt>
                <c:pt idx="4">
                  <c:v>1.1111111111111112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3FEB-3C4D-A6D2-A6AC68F748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648735"/>
        <c:axId val="11629343"/>
      </c:scatterChart>
      <c:valAx>
        <c:axId val="11648735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2000">
                    <a:solidFill>
                      <a:schemeClr val="tx1"/>
                    </a:solidFill>
                  </a:rPr>
                  <a:t>Time</a:t>
                </a:r>
                <a:r>
                  <a:rPr lang="en-US" sz="2000" baseline="0">
                    <a:solidFill>
                      <a:schemeClr val="tx1"/>
                    </a:solidFill>
                  </a:rPr>
                  <a:t> (Days)</a:t>
                </a:r>
                <a:endParaRPr lang="en-US" sz="2000">
                  <a:solidFill>
                    <a:schemeClr val="tx1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629343"/>
        <c:crosses val="autoZero"/>
        <c:crossBetween val="midCat"/>
      </c:valAx>
      <c:valAx>
        <c:axId val="11629343"/>
        <c:scaling>
          <c:logBase val="10"/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2000">
                    <a:solidFill>
                      <a:schemeClr val="tx1"/>
                    </a:solidFill>
                  </a:rPr>
                  <a:t>CFU/mL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E+0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648735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1"/>
          <c:order val="1"/>
          <c:tx>
            <c:strRef>
              <c:f>'Percentage vs time'!$A$4</c:f>
              <c:strCache>
                <c:ptCount val="1"/>
                <c:pt idx="0">
                  <c:v>DFTL_1753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'Percentage vs time'!$B$2:$F$2</c:f>
              <c:numCache>
                <c:formatCode>General</c:formatCode>
                <c:ptCount val="5"/>
                <c:pt idx="0">
                  <c:v>0</c:v>
                </c:pt>
                <c:pt idx="1">
                  <c:v>7</c:v>
                </c:pt>
                <c:pt idx="2">
                  <c:v>15</c:v>
                </c:pt>
                <c:pt idx="3">
                  <c:v>43</c:v>
                </c:pt>
                <c:pt idx="4">
                  <c:v>67</c:v>
                </c:pt>
              </c:numCache>
            </c:numRef>
          </c:xVal>
          <c:yVal>
            <c:numRef>
              <c:f>'Percentage vs time'!$B$4:$F$4</c:f>
              <c:numCache>
                <c:formatCode>General</c:formatCode>
                <c:ptCount val="5"/>
                <c:pt idx="0">
                  <c:v>100</c:v>
                </c:pt>
                <c:pt idx="1">
                  <c:v>13.78</c:v>
                </c:pt>
                <c:pt idx="2">
                  <c:v>5.13</c:v>
                </c:pt>
                <c:pt idx="3" formatCode="0.00">
                  <c:v>0.70000000000000007</c:v>
                </c:pt>
                <c:pt idx="4" formatCode="0.00">
                  <c:v>0.05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82D8-F045-A8F1-EE5351877F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16165423"/>
        <c:axId val="1916167135"/>
      </c:scatterChart>
      <c:scatterChart>
        <c:scatterStyle val="lineMarker"/>
        <c:varyColors val="0"/>
        <c:ser>
          <c:idx val="0"/>
          <c:order val="0"/>
          <c:tx>
            <c:strRef>
              <c:f>'Percentage vs time'!$A$3</c:f>
              <c:strCache>
                <c:ptCount val="1"/>
                <c:pt idx="0">
                  <c:v>LVS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'Percentage vs time'!$B$2:$F$2</c:f>
              <c:numCache>
                <c:formatCode>General</c:formatCode>
                <c:ptCount val="5"/>
                <c:pt idx="0">
                  <c:v>0</c:v>
                </c:pt>
                <c:pt idx="1">
                  <c:v>7</c:v>
                </c:pt>
                <c:pt idx="2">
                  <c:v>15</c:v>
                </c:pt>
                <c:pt idx="3">
                  <c:v>43</c:v>
                </c:pt>
                <c:pt idx="4">
                  <c:v>67</c:v>
                </c:pt>
              </c:numCache>
            </c:numRef>
          </c:xVal>
          <c:yVal>
            <c:numRef>
              <c:f>'Percentage vs time'!$B$3:$F$3</c:f>
              <c:numCache>
                <c:formatCode>General</c:formatCode>
                <c:ptCount val="5"/>
                <c:pt idx="0">
                  <c:v>100</c:v>
                </c:pt>
                <c:pt idx="1">
                  <c:v>4.17</c:v>
                </c:pt>
                <c:pt idx="2">
                  <c:v>2.7</c:v>
                </c:pt>
                <c:pt idx="3" formatCode="0.00">
                  <c:v>8.7127713276123175E-2</c:v>
                </c:pt>
                <c:pt idx="4" formatCode="0.00">
                  <c:v>1.0095911155981829E-4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2D8-F045-A8F1-EE5351877F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16165423"/>
        <c:axId val="1916167135"/>
      </c:scatterChart>
      <c:valAx>
        <c:axId val="1916165423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Time</a:t>
                </a:r>
                <a:r>
                  <a:rPr lang="en-US" baseline="0"/>
                  <a:t> (Days)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16167135"/>
        <c:crosses val="autoZero"/>
        <c:crossBetween val="midCat"/>
      </c:valAx>
      <c:valAx>
        <c:axId val="1916167135"/>
        <c:scaling>
          <c:logBase val="10"/>
          <c:orientation val="minMax"/>
          <c:max val="100"/>
          <c:min val="1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Survival</a:t>
                </a:r>
                <a:r>
                  <a:rPr lang="en-US" baseline="0"/>
                  <a:t> Percentage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16165423"/>
        <c:crosses val="autoZero"/>
        <c:crossBetween val="midCat"/>
        <c:majorUnit val="2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Shoc</a:t>
            </a:r>
            <a:r>
              <a:rPr lang="en-US" baseline="0"/>
              <a:t>k Assay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'CFU mL'!$A$3</c:f>
              <c:strCache>
                <c:ptCount val="1"/>
                <c:pt idx="0">
                  <c:v>LVS H2O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'CFU mL'!$B$2</c:f>
              <c:strCache>
                <c:ptCount val="1"/>
                <c:pt idx="0">
                  <c:v>CFU/mL</c:v>
                </c:pt>
              </c:strCache>
            </c:strRef>
          </c:cat>
          <c:val>
            <c:numRef>
              <c:f>'CFU mL'!$B$3</c:f>
              <c:numCache>
                <c:formatCode>0.00E+00</c:formatCode>
                <c:ptCount val="1"/>
                <c:pt idx="0">
                  <c:v>115000000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B5-574F-9A1A-FB3EF026DE1F}"/>
            </c:ext>
          </c:extLst>
        </c:ser>
        <c:ser>
          <c:idx val="1"/>
          <c:order val="1"/>
          <c:tx>
            <c:strRef>
              <c:f>'CFU mL'!$A$4</c:f>
              <c:strCache>
                <c:ptCount val="1"/>
                <c:pt idx="0">
                  <c:v>DFTL_1753 H2O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'CFU mL'!$B$2</c:f>
              <c:strCache>
                <c:ptCount val="1"/>
                <c:pt idx="0">
                  <c:v>CFU/mL</c:v>
                </c:pt>
              </c:strCache>
            </c:strRef>
          </c:cat>
          <c:val>
            <c:numRef>
              <c:f>'CFU mL'!$B$4</c:f>
              <c:numCache>
                <c:formatCode>0.00E+00</c:formatCode>
                <c:ptCount val="1"/>
                <c:pt idx="0">
                  <c:v>158000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8B5-574F-9A1A-FB3EF026DE1F}"/>
            </c:ext>
          </c:extLst>
        </c:ser>
        <c:ser>
          <c:idx val="2"/>
          <c:order val="2"/>
          <c:tx>
            <c:strRef>
              <c:f>'CFU mL'!$A$5</c:f>
              <c:strCache>
                <c:ptCount val="1"/>
                <c:pt idx="0">
                  <c:v>LVS PBS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'CFU mL'!$B$2</c:f>
              <c:strCache>
                <c:ptCount val="1"/>
                <c:pt idx="0">
                  <c:v>CFU/mL</c:v>
                </c:pt>
              </c:strCache>
            </c:strRef>
          </c:cat>
          <c:val>
            <c:numRef>
              <c:f>'CFU mL'!$B$5</c:f>
              <c:numCache>
                <c:formatCode>0.00E+00</c:formatCode>
                <c:ptCount val="1"/>
                <c:pt idx="0">
                  <c:v>85500000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8B5-574F-9A1A-FB3EF026DE1F}"/>
            </c:ext>
          </c:extLst>
        </c:ser>
        <c:ser>
          <c:idx val="3"/>
          <c:order val="3"/>
          <c:tx>
            <c:strRef>
              <c:f>'CFU mL'!$A$6</c:f>
              <c:strCache>
                <c:ptCount val="1"/>
                <c:pt idx="0">
                  <c:v>DFTL_1753 PBS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'CFU mL'!$B$2</c:f>
              <c:strCache>
                <c:ptCount val="1"/>
                <c:pt idx="0">
                  <c:v>CFU/mL</c:v>
                </c:pt>
              </c:strCache>
            </c:strRef>
          </c:cat>
          <c:val>
            <c:numRef>
              <c:f>'CFU mL'!$B$6</c:f>
              <c:numCache>
                <c:formatCode>0.00E+00</c:formatCode>
                <c:ptCount val="1"/>
                <c:pt idx="0">
                  <c:v>112500000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8B5-574F-9A1A-FB3EF026DE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92209632"/>
        <c:axId val="792211440"/>
      </c:barChart>
      <c:catAx>
        <c:axId val="79220963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792211440"/>
        <c:crosses val="autoZero"/>
        <c:auto val="1"/>
        <c:lblAlgn val="ctr"/>
        <c:lblOffset val="100"/>
        <c:noMultiLvlLbl val="0"/>
      </c:catAx>
      <c:valAx>
        <c:axId val="792211440"/>
        <c:scaling>
          <c:logBase val="10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E+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922096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264257</xdr:colOff>
      <xdr:row>4</xdr:row>
      <xdr:rowOff>109905</xdr:rowOff>
    </xdr:from>
    <xdr:to>
      <xdr:col>15</xdr:col>
      <xdr:colOff>653833</xdr:colOff>
      <xdr:row>26</xdr:row>
      <xdr:rowOff>82083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BD67AD8-E3F6-5571-7AD3-537FEE3234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630000</xdr:colOff>
      <xdr:row>5</xdr:row>
      <xdr:rowOff>180000</xdr:rowOff>
    </xdr:from>
    <xdr:to>
      <xdr:col>12</xdr:col>
      <xdr:colOff>180000</xdr:colOff>
      <xdr:row>22</xdr:row>
      <xdr:rowOff>130000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5C6D6DAA-F457-BA6B-C3CB-C3D44CFD02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701229</xdr:colOff>
      <xdr:row>2</xdr:row>
      <xdr:rowOff>181751</xdr:rowOff>
    </xdr:from>
    <xdr:to>
      <xdr:col>10</xdr:col>
      <xdr:colOff>335468</xdr:colOff>
      <xdr:row>16</xdr:row>
      <xdr:rowOff>76388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0BFC2CD-6D20-3800-49B6-E828A27C04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4EB9DF-BB59-3B42-96F0-4B033F448F1E}">
  <dimension ref="A1:L23"/>
  <sheetViews>
    <sheetView topLeftCell="A5" zoomScale="170" zoomScaleNormal="170" workbookViewId="0">
      <selection activeCell="F19" sqref="F19"/>
    </sheetView>
  </sheetViews>
  <sheetFormatPr baseColWidth="10" defaultRowHeight="16" x14ac:dyDescent="0.2"/>
  <sheetData>
    <row r="1" spans="1:12" x14ac:dyDescent="0.2">
      <c r="A1" t="s">
        <v>6</v>
      </c>
    </row>
    <row r="2" spans="1:12" x14ac:dyDescent="0.2">
      <c r="A2" t="s">
        <v>5</v>
      </c>
      <c r="B2">
        <v>1</v>
      </c>
      <c r="C2">
        <v>2</v>
      </c>
      <c r="D2">
        <v>3</v>
      </c>
      <c r="E2">
        <v>4</v>
      </c>
      <c r="F2">
        <v>5</v>
      </c>
      <c r="G2">
        <v>6</v>
      </c>
      <c r="I2" t="s">
        <v>20</v>
      </c>
      <c r="L2" t="s">
        <v>31</v>
      </c>
    </row>
    <row r="3" spans="1:12" x14ac:dyDescent="0.2">
      <c r="B3">
        <v>1</v>
      </c>
      <c r="C3">
        <f>B3/10</f>
        <v>0.1</v>
      </c>
      <c r="D3">
        <f>C3/10</f>
        <v>0.01</v>
      </c>
      <c r="E3">
        <f>D3/10</f>
        <v>1E-3</v>
      </c>
      <c r="F3">
        <f>E3/10</f>
        <v>1E-4</v>
      </c>
      <c r="G3">
        <f>F3/10</f>
        <v>1.0000000000000001E-5</v>
      </c>
      <c r="H3" t="s">
        <v>17</v>
      </c>
      <c r="I3" t="s">
        <v>18</v>
      </c>
      <c r="J3" t="s">
        <v>19</v>
      </c>
      <c r="K3" t="s">
        <v>21</v>
      </c>
    </row>
    <row r="4" spans="1:12" x14ac:dyDescent="0.2">
      <c r="A4" t="s">
        <v>0</v>
      </c>
      <c r="B4" s="3" t="s">
        <v>7</v>
      </c>
      <c r="C4" s="3" t="s">
        <v>7</v>
      </c>
      <c r="D4" s="5" t="s">
        <v>7</v>
      </c>
      <c r="E4" s="4">
        <v>102</v>
      </c>
      <c r="F4" s="5">
        <v>26</v>
      </c>
      <c r="G4" s="3">
        <v>0</v>
      </c>
      <c r="H4">
        <v>0.01</v>
      </c>
      <c r="I4" s="3">
        <f>E4*(1/E$3)</f>
        <v>102000</v>
      </c>
      <c r="J4" s="2">
        <f>I4/H4</f>
        <v>10200000</v>
      </c>
      <c r="K4" s="2">
        <f>AVERAGE(J4:J5)</f>
        <v>7550000</v>
      </c>
      <c r="L4" s="2"/>
    </row>
    <row r="5" spans="1:12" x14ac:dyDescent="0.2">
      <c r="A5" t="s">
        <v>1</v>
      </c>
      <c r="B5" s="3" t="s">
        <v>7</v>
      </c>
      <c r="C5" s="3" t="s">
        <v>7</v>
      </c>
      <c r="D5" s="5" t="s">
        <v>7</v>
      </c>
      <c r="E5" s="4">
        <v>49</v>
      </c>
      <c r="F5" s="3">
        <v>12</v>
      </c>
      <c r="G5" s="3">
        <v>0</v>
      </c>
      <c r="H5">
        <v>0.01</v>
      </c>
      <c r="I5" s="3">
        <f>E5*(1/E$3)</f>
        <v>49000</v>
      </c>
      <c r="J5" s="2">
        <f t="shared" ref="J5:J15" si="0">I5/H5</f>
        <v>4900000</v>
      </c>
    </row>
    <row r="6" spans="1:12" x14ac:dyDescent="0.2">
      <c r="A6" t="s">
        <v>2</v>
      </c>
      <c r="B6" s="3" t="s">
        <v>7</v>
      </c>
      <c r="C6" s="3" t="s">
        <v>7</v>
      </c>
      <c r="D6" s="5" t="s">
        <v>7</v>
      </c>
      <c r="E6" s="3" t="s">
        <v>7</v>
      </c>
      <c r="F6" s="4">
        <v>52</v>
      </c>
      <c r="G6" s="3">
        <v>0</v>
      </c>
      <c r="H6">
        <v>0.01</v>
      </c>
      <c r="I6" s="3">
        <f>F6*(1/F$3)</f>
        <v>520000</v>
      </c>
      <c r="J6" s="2">
        <f t="shared" si="0"/>
        <v>52000000</v>
      </c>
      <c r="K6" s="2">
        <f>AVERAGE(J6:J7)</f>
        <v>47000000</v>
      </c>
    </row>
    <row r="7" spans="1:12" x14ac:dyDescent="0.2">
      <c r="A7" t="s">
        <v>3</v>
      </c>
      <c r="B7" s="3" t="s">
        <v>7</v>
      </c>
      <c r="C7" s="5" t="s">
        <v>7</v>
      </c>
      <c r="D7" s="5" t="s">
        <v>7</v>
      </c>
      <c r="E7" s="3" t="s">
        <v>7</v>
      </c>
      <c r="F7" s="4">
        <v>42</v>
      </c>
      <c r="G7" s="3">
        <v>0</v>
      </c>
      <c r="H7">
        <v>0.01</v>
      </c>
      <c r="I7" s="3">
        <f>F7*(1/F$3)</f>
        <v>420000</v>
      </c>
      <c r="J7" s="2">
        <f t="shared" si="0"/>
        <v>42000000</v>
      </c>
    </row>
    <row r="8" spans="1:12" x14ac:dyDescent="0.2">
      <c r="A8" t="s">
        <v>8</v>
      </c>
      <c r="B8" s="3" t="s">
        <v>7</v>
      </c>
      <c r="C8" s="3" t="s">
        <v>7</v>
      </c>
      <c r="D8" s="5" t="s">
        <v>7</v>
      </c>
      <c r="E8" s="3" t="s">
        <v>7</v>
      </c>
      <c r="F8" s="4">
        <v>46</v>
      </c>
      <c r="G8" s="3">
        <v>0</v>
      </c>
      <c r="H8">
        <v>0.01</v>
      </c>
      <c r="I8" s="3">
        <f>F8*(1/F$3)</f>
        <v>460000</v>
      </c>
      <c r="J8" s="2">
        <f t="shared" si="0"/>
        <v>46000000</v>
      </c>
      <c r="K8" s="2">
        <f>AVERAGE(J8:J9)</f>
        <v>44500000</v>
      </c>
    </row>
    <row r="9" spans="1:12" x14ac:dyDescent="0.2">
      <c r="A9" t="s">
        <v>9</v>
      </c>
      <c r="B9" s="3" t="s">
        <v>7</v>
      </c>
      <c r="C9" s="3" t="s">
        <v>7</v>
      </c>
      <c r="D9" s="5" t="s">
        <v>7</v>
      </c>
      <c r="E9" s="3" t="s">
        <v>7</v>
      </c>
      <c r="F9" s="4">
        <v>43</v>
      </c>
      <c r="G9" s="3">
        <v>0</v>
      </c>
      <c r="H9">
        <v>0.01</v>
      </c>
      <c r="I9" s="3">
        <f>F9*(1/F$3)</f>
        <v>430000</v>
      </c>
      <c r="J9" s="2">
        <f t="shared" si="0"/>
        <v>43000000</v>
      </c>
    </row>
    <row r="10" spans="1:12" x14ac:dyDescent="0.2">
      <c r="A10" t="s">
        <v>10</v>
      </c>
      <c r="B10" s="5" t="s">
        <v>7</v>
      </c>
      <c r="C10" s="4">
        <v>55</v>
      </c>
      <c r="D10" s="3">
        <v>3</v>
      </c>
      <c r="E10" s="3">
        <v>0</v>
      </c>
      <c r="F10" s="3">
        <v>0</v>
      </c>
      <c r="G10" s="3">
        <v>0</v>
      </c>
      <c r="H10">
        <v>0.01</v>
      </c>
      <c r="I10" s="3">
        <f>C10*(1/C$3)</f>
        <v>550</v>
      </c>
      <c r="J10" s="2">
        <f>I10/H10</f>
        <v>55000</v>
      </c>
      <c r="K10" s="2">
        <f>AVERAGE(J10:J11)</f>
        <v>55500</v>
      </c>
    </row>
    <row r="11" spans="1:12" x14ac:dyDescent="0.2">
      <c r="A11" t="s">
        <v>11</v>
      </c>
      <c r="B11" s="5" t="s">
        <v>7</v>
      </c>
      <c r="C11" s="4">
        <v>56</v>
      </c>
      <c r="D11" s="3">
        <v>15</v>
      </c>
      <c r="E11" s="3">
        <v>0</v>
      </c>
      <c r="F11" s="3">
        <v>0</v>
      </c>
      <c r="G11" s="3">
        <v>0</v>
      </c>
      <c r="H11">
        <v>0.01</v>
      </c>
      <c r="I11" s="3">
        <f>C11*(1/C$3)</f>
        <v>560</v>
      </c>
      <c r="J11" s="2">
        <f t="shared" si="0"/>
        <v>56000</v>
      </c>
    </row>
    <row r="12" spans="1:12" x14ac:dyDescent="0.2">
      <c r="A12" t="s">
        <v>12</v>
      </c>
      <c r="B12" s="5" t="s">
        <v>7</v>
      </c>
      <c r="C12" s="4">
        <v>74</v>
      </c>
      <c r="D12" s="3">
        <v>14</v>
      </c>
      <c r="E12" s="3">
        <v>0</v>
      </c>
      <c r="F12" s="3">
        <v>0</v>
      </c>
      <c r="G12" s="3">
        <v>0</v>
      </c>
      <c r="H12">
        <v>0.01</v>
      </c>
      <c r="I12" s="3">
        <f t="shared" ref="I12:I15" si="1">C12*(1/C$3)</f>
        <v>740</v>
      </c>
      <c r="J12" s="2">
        <f t="shared" si="0"/>
        <v>74000</v>
      </c>
      <c r="K12" s="2">
        <f>AVERAGE(J12:J13)</f>
        <v>72000</v>
      </c>
    </row>
    <row r="13" spans="1:12" x14ac:dyDescent="0.2">
      <c r="A13" t="s">
        <v>13</v>
      </c>
      <c r="B13" s="5" t="s">
        <v>7</v>
      </c>
      <c r="C13" s="4">
        <v>70</v>
      </c>
      <c r="D13" s="3">
        <v>7</v>
      </c>
      <c r="E13" s="3">
        <v>0</v>
      </c>
      <c r="F13" s="3">
        <v>0</v>
      </c>
      <c r="G13" s="3">
        <v>0</v>
      </c>
      <c r="H13">
        <v>0.01</v>
      </c>
      <c r="I13" s="3">
        <f t="shared" si="1"/>
        <v>700</v>
      </c>
      <c r="J13" s="2">
        <f t="shared" si="0"/>
        <v>70000</v>
      </c>
    </row>
    <row r="14" spans="1:12" x14ac:dyDescent="0.2">
      <c r="A14" t="s">
        <v>14</v>
      </c>
      <c r="B14" s="5" t="s">
        <v>7</v>
      </c>
      <c r="C14" s="4">
        <v>76</v>
      </c>
      <c r="D14" s="3">
        <v>14</v>
      </c>
      <c r="E14" s="3">
        <v>0</v>
      </c>
      <c r="F14" s="3">
        <v>0</v>
      </c>
      <c r="G14" s="3">
        <v>0</v>
      </c>
      <c r="H14">
        <v>0.01</v>
      </c>
      <c r="I14" s="3">
        <f t="shared" si="1"/>
        <v>760</v>
      </c>
      <c r="J14" s="2">
        <f t="shared" si="0"/>
        <v>76000</v>
      </c>
      <c r="K14" s="2">
        <f>AVERAGE(J14:J15)</f>
        <v>72500</v>
      </c>
    </row>
    <row r="15" spans="1:12" x14ac:dyDescent="0.2">
      <c r="A15" t="s">
        <v>4</v>
      </c>
      <c r="B15" s="5" t="s">
        <v>7</v>
      </c>
      <c r="C15" s="4">
        <v>69</v>
      </c>
      <c r="D15" s="3">
        <v>16</v>
      </c>
      <c r="E15" s="3">
        <v>0</v>
      </c>
      <c r="F15" s="3">
        <v>0</v>
      </c>
      <c r="G15" s="3">
        <v>0</v>
      </c>
      <c r="H15">
        <v>0.01</v>
      </c>
      <c r="I15" s="3">
        <f t="shared" si="1"/>
        <v>690</v>
      </c>
      <c r="J15" s="2">
        <f t="shared" si="0"/>
        <v>69000</v>
      </c>
    </row>
    <row r="17" spans="1:4" x14ac:dyDescent="0.2">
      <c r="A17" t="s">
        <v>22</v>
      </c>
    </row>
    <row r="18" spans="1:4" x14ac:dyDescent="0.2">
      <c r="B18" t="s">
        <v>25</v>
      </c>
      <c r="C18" t="s">
        <v>26</v>
      </c>
      <c r="D18" t="s">
        <v>32</v>
      </c>
    </row>
    <row r="19" spans="1:4" x14ac:dyDescent="0.2">
      <c r="A19" t="s">
        <v>23</v>
      </c>
      <c r="B19" s="2">
        <f>AVERAGE(K4,K6,K8)</f>
        <v>33016666.666666668</v>
      </c>
      <c r="C19" s="2">
        <f>STDEV(K4,K6,K8)</f>
        <v>22090175.040803395</v>
      </c>
      <c r="D19" s="8">
        <f>(B19/B19)</f>
        <v>1</v>
      </c>
    </row>
    <row r="20" spans="1:4" x14ac:dyDescent="0.2">
      <c r="A20" t="s">
        <v>24</v>
      </c>
      <c r="B20" s="2">
        <f>AVERAGE(K10,K12,K14)</f>
        <v>66666.666666666672</v>
      </c>
      <c r="C20" s="2">
        <f>STDEV(K10,K12,K14)</f>
        <v>9673.847907287618</v>
      </c>
      <c r="D20" s="8">
        <f>(B20/B20)</f>
        <v>1</v>
      </c>
    </row>
    <row r="21" spans="1:4" x14ac:dyDescent="0.2">
      <c r="A21" s="6"/>
    </row>
    <row r="22" spans="1:4" x14ac:dyDescent="0.2">
      <c r="A22" s="6"/>
    </row>
    <row r="23" spans="1:4" x14ac:dyDescent="0.2">
      <c r="A23" s="6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4923E2-30BD-6D48-8A3D-0E0638AA8D09}">
  <dimension ref="A1:L23"/>
  <sheetViews>
    <sheetView topLeftCell="A5" zoomScale="170" zoomScaleNormal="170" workbookViewId="0">
      <selection activeCell="D20" sqref="D20"/>
    </sheetView>
  </sheetViews>
  <sheetFormatPr baseColWidth="10" defaultRowHeight="16" x14ac:dyDescent="0.2"/>
  <sheetData>
    <row r="1" spans="1:12" x14ac:dyDescent="0.2">
      <c r="A1" t="s">
        <v>38</v>
      </c>
    </row>
    <row r="2" spans="1:12" x14ac:dyDescent="0.2">
      <c r="A2" t="s">
        <v>5</v>
      </c>
      <c r="B2">
        <v>1</v>
      </c>
      <c r="C2">
        <v>2</v>
      </c>
      <c r="D2">
        <v>3</v>
      </c>
      <c r="E2">
        <v>4</v>
      </c>
      <c r="F2">
        <v>5</v>
      </c>
      <c r="G2">
        <v>6</v>
      </c>
      <c r="I2" t="s">
        <v>20</v>
      </c>
      <c r="L2" t="s">
        <v>31</v>
      </c>
    </row>
    <row r="3" spans="1:12" x14ac:dyDescent="0.2">
      <c r="B3">
        <v>1</v>
      </c>
      <c r="C3">
        <f>B3/10</f>
        <v>0.1</v>
      </c>
      <c r="D3">
        <f>C3/10</f>
        <v>0.01</v>
      </c>
      <c r="E3">
        <f>D3/10</f>
        <v>1E-3</v>
      </c>
      <c r="F3">
        <f>E3/10</f>
        <v>1E-4</v>
      </c>
      <c r="G3">
        <f>F3/10</f>
        <v>1.0000000000000001E-5</v>
      </c>
      <c r="H3" t="s">
        <v>17</v>
      </c>
      <c r="I3" t="s">
        <v>18</v>
      </c>
      <c r="J3" t="s">
        <v>19</v>
      </c>
      <c r="K3" t="s">
        <v>21</v>
      </c>
    </row>
    <row r="4" spans="1:12" x14ac:dyDescent="0.2">
      <c r="A4" t="s">
        <v>0</v>
      </c>
      <c r="B4" s="3" t="s">
        <v>7</v>
      </c>
      <c r="C4" s="3" t="s">
        <v>7</v>
      </c>
      <c r="D4" s="5" t="s">
        <v>7</v>
      </c>
      <c r="E4" s="5" t="s">
        <v>7</v>
      </c>
      <c r="F4" s="4">
        <v>121</v>
      </c>
      <c r="G4" s="3">
        <v>25</v>
      </c>
      <c r="H4">
        <v>0.01</v>
      </c>
      <c r="I4" s="3">
        <f t="shared" ref="I4:I9" si="0">F4*(1/F$3)</f>
        <v>1210000</v>
      </c>
      <c r="J4" s="2">
        <f>I4/H4</f>
        <v>121000000</v>
      </c>
      <c r="K4" s="2">
        <f>AVERAGE(J4:J5)</f>
        <v>115000000</v>
      </c>
      <c r="L4" s="2"/>
    </row>
    <row r="5" spans="1:12" x14ac:dyDescent="0.2">
      <c r="A5" t="s">
        <v>1</v>
      </c>
      <c r="B5" s="3" t="s">
        <v>7</v>
      </c>
      <c r="C5" s="3" t="s">
        <v>7</v>
      </c>
      <c r="D5" s="5" t="s">
        <v>7</v>
      </c>
      <c r="E5" s="5" t="s">
        <v>7</v>
      </c>
      <c r="F5" s="4">
        <v>109</v>
      </c>
      <c r="G5" s="3">
        <v>31</v>
      </c>
      <c r="H5">
        <v>0.01</v>
      </c>
      <c r="I5" s="3">
        <f t="shared" si="0"/>
        <v>1090000</v>
      </c>
      <c r="J5" s="2">
        <f t="shared" ref="J5:J15" si="1">I5/H5</f>
        <v>109000000</v>
      </c>
    </row>
    <row r="6" spans="1:12" x14ac:dyDescent="0.2">
      <c r="A6" t="s">
        <v>2</v>
      </c>
      <c r="B6" s="3" t="s">
        <v>7</v>
      </c>
      <c r="C6" s="3" t="s">
        <v>7</v>
      </c>
      <c r="D6" s="5" t="s">
        <v>7</v>
      </c>
      <c r="E6" s="3" t="s">
        <v>7</v>
      </c>
      <c r="F6" s="4">
        <v>88</v>
      </c>
      <c r="G6" s="3">
        <v>17</v>
      </c>
      <c r="H6">
        <v>0.01</v>
      </c>
      <c r="I6" s="3">
        <f t="shared" si="0"/>
        <v>880000</v>
      </c>
      <c r="J6" s="2">
        <f t="shared" si="1"/>
        <v>88000000</v>
      </c>
      <c r="K6" s="2">
        <f>AVERAGE(J6:J7)</f>
        <v>85500000</v>
      </c>
    </row>
    <row r="7" spans="1:12" x14ac:dyDescent="0.2">
      <c r="A7" t="s">
        <v>3</v>
      </c>
      <c r="B7" s="3" t="s">
        <v>7</v>
      </c>
      <c r="C7" s="5" t="s">
        <v>7</v>
      </c>
      <c r="D7" s="5" t="s">
        <v>7</v>
      </c>
      <c r="E7" s="3" t="s">
        <v>7</v>
      </c>
      <c r="F7" s="4">
        <v>83</v>
      </c>
      <c r="G7" s="3">
        <v>18</v>
      </c>
      <c r="H7">
        <v>0.01</v>
      </c>
      <c r="I7" s="3">
        <f t="shared" si="0"/>
        <v>830000</v>
      </c>
      <c r="J7" s="2">
        <f t="shared" si="1"/>
        <v>83000000</v>
      </c>
    </row>
    <row r="8" spans="1:12" x14ac:dyDescent="0.2">
      <c r="A8" t="s">
        <v>8</v>
      </c>
      <c r="B8" s="3" t="s">
        <v>7</v>
      </c>
      <c r="C8" s="3" t="s">
        <v>7</v>
      </c>
      <c r="D8" s="5" t="s">
        <v>7</v>
      </c>
      <c r="E8" s="3" t="s">
        <v>7</v>
      </c>
      <c r="F8" s="4">
        <v>109</v>
      </c>
      <c r="G8" s="3">
        <v>18</v>
      </c>
      <c r="H8">
        <v>0.01</v>
      </c>
      <c r="I8" s="3">
        <f t="shared" si="0"/>
        <v>1090000</v>
      </c>
      <c r="J8" s="2">
        <f t="shared" si="1"/>
        <v>109000000</v>
      </c>
      <c r="K8" s="2">
        <f>AVERAGE(J8:J9)</f>
        <v>112500000</v>
      </c>
    </row>
    <row r="9" spans="1:12" x14ac:dyDescent="0.2">
      <c r="A9" t="s">
        <v>9</v>
      </c>
      <c r="B9" s="3" t="s">
        <v>7</v>
      </c>
      <c r="C9" s="3" t="s">
        <v>7</v>
      </c>
      <c r="D9" s="5" t="s">
        <v>7</v>
      </c>
      <c r="E9" s="3" t="s">
        <v>7</v>
      </c>
      <c r="F9" s="4">
        <v>116</v>
      </c>
      <c r="G9" s="3">
        <v>3</v>
      </c>
      <c r="H9">
        <v>0.01</v>
      </c>
      <c r="I9" s="3">
        <f t="shared" si="0"/>
        <v>1160000</v>
      </c>
      <c r="J9" s="2">
        <f t="shared" si="1"/>
        <v>116000000</v>
      </c>
    </row>
    <row r="10" spans="1:12" x14ac:dyDescent="0.2">
      <c r="A10" t="s">
        <v>10</v>
      </c>
      <c r="B10" s="5" t="s">
        <v>7</v>
      </c>
      <c r="C10" s="4">
        <v>157</v>
      </c>
      <c r="D10" s="3">
        <v>52</v>
      </c>
      <c r="E10" s="3">
        <v>16</v>
      </c>
      <c r="F10" s="3">
        <v>0</v>
      </c>
      <c r="G10" s="3">
        <v>0</v>
      </c>
      <c r="H10">
        <v>0.01</v>
      </c>
      <c r="I10" s="3">
        <f>C10*(1/C$3)</f>
        <v>1570</v>
      </c>
      <c r="J10" s="2">
        <f>I10/H10</f>
        <v>157000</v>
      </c>
      <c r="K10" s="2">
        <f>AVERAGE(J10:J11)</f>
        <v>158000</v>
      </c>
    </row>
    <row r="11" spans="1:12" x14ac:dyDescent="0.2">
      <c r="A11" t="s">
        <v>11</v>
      </c>
      <c r="B11" s="5" t="s">
        <v>7</v>
      </c>
      <c r="C11" s="4">
        <v>159</v>
      </c>
      <c r="D11" s="3">
        <v>49</v>
      </c>
      <c r="E11" s="3">
        <v>8</v>
      </c>
      <c r="F11" s="3">
        <v>0</v>
      </c>
      <c r="G11" s="3">
        <v>0</v>
      </c>
      <c r="H11">
        <v>0.01</v>
      </c>
      <c r="I11" s="3">
        <f>C11*(1/C$3)</f>
        <v>1590</v>
      </c>
      <c r="J11" s="2">
        <f t="shared" si="1"/>
        <v>159000</v>
      </c>
    </row>
    <row r="12" spans="1:12" x14ac:dyDescent="0.2">
      <c r="A12" t="s">
        <v>12</v>
      </c>
      <c r="B12" s="5">
        <v>0</v>
      </c>
      <c r="C12" s="5">
        <v>0</v>
      </c>
      <c r="D12" s="3">
        <v>0</v>
      </c>
      <c r="E12" s="3">
        <v>0</v>
      </c>
      <c r="F12" s="3">
        <v>0</v>
      </c>
      <c r="G12" s="3">
        <v>0</v>
      </c>
      <c r="H12">
        <v>0.01</v>
      </c>
      <c r="I12" s="3">
        <f t="shared" ref="I12:I15" si="2">C12*(1/C$3)</f>
        <v>0</v>
      </c>
      <c r="J12" s="2">
        <f t="shared" si="1"/>
        <v>0</v>
      </c>
      <c r="K12" s="2">
        <f>AVERAGE(J12:J13)</f>
        <v>0</v>
      </c>
    </row>
    <row r="13" spans="1:12" x14ac:dyDescent="0.2">
      <c r="A13" t="s">
        <v>13</v>
      </c>
      <c r="B13" s="5">
        <v>0</v>
      </c>
      <c r="C13" s="5">
        <v>0</v>
      </c>
      <c r="D13" s="3">
        <v>0</v>
      </c>
      <c r="E13" s="3">
        <v>0</v>
      </c>
      <c r="F13" s="3">
        <v>0</v>
      </c>
      <c r="G13" s="3">
        <v>0</v>
      </c>
      <c r="H13">
        <v>0.01</v>
      </c>
      <c r="I13" s="3">
        <f t="shared" si="2"/>
        <v>0</v>
      </c>
      <c r="J13" s="2">
        <f t="shared" si="1"/>
        <v>0</v>
      </c>
    </row>
    <row r="14" spans="1:12" x14ac:dyDescent="0.2">
      <c r="A14" t="s">
        <v>14</v>
      </c>
      <c r="B14" s="5">
        <v>0</v>
      </c>
      <c r="C14" s="5">
        <v>0</v>
      </c>
      <c r="D14" s="3">
        <v>0</v>
      </c>
      <c r="E14" s="3">
        <v>0</v>
      </c>
      <c r="F14" s="3">
        <v>0</v>
      </c>
      <c r="G14" s="3">
        <v>0</v>
      </c>
      <c r="H14">
        <v>0.01</v>
      </c>
      <c r="I14" s="3">
        <f t="shared" si="2"/>
        <v>0</v>
      </c>
      <c r="J14" s="2">
        <f t="shared" si="1"/>
        <v>0</v>
      </c>
      <c r="K14" s="2">
        <f>AVERAGE(J14:J15)</f>
        <v>0</v>
      </c>
    </row>
    <row r="15" spans="1:12" x14ac:dyDescent="0.2">
      <c r="A15" t="s">
        <v>4</v>
      </c>
      <c r="B15" s="5">
        <v>0</v>
      </c>
      <c r="C15" s="5">
        <v>0</v>
      </c>
      <c r="D15" s="3">
        <v>0</v>
      </c>
      <c r="E15" s="3">
        <v>0</v>
      </c>
      <c r="F15" s="3">
        <v>0</v>
      </c>
      <c r="G15" s="3">
        <v>0</v>
      </c>
      <c r="H15">
        <v>0.01</v>
      </c>
      <c r="I15" s="3">
        <f t="shared" si="2"/>
        <v>0</v>
      </c>
      <c r="J15" s="2">
        <f t="shared" si="1"/>
        <v>0</v>
      </c>
    </row>
    <row r="17" spans="1:4" x14ac:dyDescent="0.2">
      <c r="A17" t="s">
        <v>22</v>
      </c>
    </row>
    <row r="18" spans="1:4" x14ac:dyDescent="0.2">
      <c r="B18" t="s">
        <v>25</v>
      </c>
      <c r="C18" t="s">
        <v>26</v>
      </c>
      <c r="D18" t="s">
        <v>32</v>
      </c>
    </row>
    <row r="19" spans="1:4" x14ac:dyDescent="0.2">
      <c r="A19" t="s">
        <v>23</v>
      </c>
      <c r="B19" s="2">
        <f>AVERAGE(K4,K6)</f>
        <v>100250000</v>
      </c>
      <c r="C19" s="2">
        <f>STDEV(K4,K6,K8)</f>
        <v>16357974.609753311</v>
      </c>
      <c r="D19" s="8">
        <f>(B19/B19)</f>
        <v>1</v>
      </c>
    </row>
    <row r="20" spans="1:4" x14ac:dyDescent="0.2">
      <c r="A20" t="s">
        <v>24</v>
      </c>
      <c r="B20" s="2">
        <f>AVERAGE(K8,K10)</f>
        <v>56329000</v>
      </c>
      <c r="C20" s="2">
        <f>STDEV(K10,K12,K14)</f>
        <v>91221.34253196088</v>
      </c>
      <c r="D20" s="8">
        <f>(B20/B20)</f>
        <v>1</v>
      </c>
    </row>
    <row r="21" spans="1:4" x14ac:dyDescent="0.2">
      <c r="A21" s="6"/>
    </row>
    <row r="22" spans="1:4" x14ac:dyDescent="0.2">
      <c r="A22" s="6"/>
    </row>
    <row r="23" spans="1:4" x14ac:dyDescent="0.2">
      <c r="A23" s="6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C7C329-9926-B44C-8CE4-B69864ED09BC}">
  <dimension ref="A2:B6"/>
  <sheetViews>
    <sheetView topLeftCell="A2" zoomScale="135" zoomScaleNormal="135" workbookViewId="0">
      <selection activeCell="A7" sqref="A7"/>
    </sheetView>
  </sheetViews>
  <sheetFormatPr baseColWidth="10" defaultRowHeight="16" x14ac:dyDescent="0.2"/>
  <sheetData>
    <row r="2" spans="1:2" x14ac:dyDescent="0.2">
      <c r="B2" t="s">
        <v>19</v>
      </c>
    </row>
    <row r="3" spans="1:2" x14ac:dyDescent="0.2">
      <c r="A3" t="s">
        <v>39</v>
      </c>
      <c r="B3" s="2">
        <v>115000000</v>
      </c>
    </row>
    <row r="4" spans="1:2" x14ac:dyDescent="0.2">
      <c r="A4" t="s">
        <v>41</v>
      </c>
      <c r="B4" s="2">
        <v>158000</v>
      </c>
    </row>
    <row r="5" spans="1:2" x14ac:dyDescent="0.2">
      <c r="A5" t="s">
        <v>40</v>
      </c>
      <c r="B5" s="2">
        <v>85500000</v>
      </c>
    </row>
    <row r="6" spans="1:2" x14ac:dyDescent="0.2">
      <c r="A6" t="s">
        <v>42</v>
      </c>
      <c r="B6" s="2">
        <v>112500000</v>
      </c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6FE9F6-58C2-F745-9035-9E5CD9398AC6}">
  <dimension ref="A1:G15"/>
  <sheetViews>
    <sheetView workbookViewId="0">
      <selection activeCell="B1" sqref="B1:G1"/>
    </sheetView>
  </sheetViews>
  <sheetFormatPr baseColWidth="10" defaultRowHeight="16" x14ac:dyDescent="0.2"/>
  <sheetData>
    <row r="1" spans="1:7" x14ac:dyDescent="0.2">
      <c r="A1" t="s">
        <v>15</v>
      </c>
    </row>
    <row r="2" spans="1:7" x14ac:dyDescent="0.2">
      <c r="A2" t="s">
        <v>5</v>
      </c>
      <c r="B2">
        <v>1</v>
      </c>
      <c r="C2">
        <v>2</v>
      </c>
      <c r="D2">
        <v>3</v>
      </c>
      <c r="E2">
        <v>4</v>
      </c>
      <c r="F2">
        <v>5</v>
      </c>
      <c r="G2">
        <v>6</v>
      </c>
    </row>
    <row r="3" spans="1:7" x14ac:dyDescent="0.2">
      <c r="B3">
        <v>1</v>
      </c>
      <c r="C3">
        <f>B3/10</f>
        <v>0.1</v>
      </c>
      <c r="D3">
        <f>C3/10</f>
        <v>0.01</v>
      </c>
      <c r="E3">
        <f>D3/10</f>
        <v>1E-3</v>
      </c>
      <c r="F3">
        <f>E3/10</f>
        <v>1E-4</v>
      </c>
      <c r="G3">
        <f>F3/10</f>
        <v>1.0000000000000001E-5</v>
      </c>
    </row>
    <row r="4" spans="1:7" x14ac:dyDescent="0.2">
      <c r="A4" t="s">
        <v>0</v>
      </c>
    </row>
    <row r="5" spans="1:7" x14ac:dyDescent="0.2">
      <c r="A5" t="s">
        <v>1</v>
      </c>
    </row>
    <row r="6" spans="1:7" x14ac:dyDescent="0.2">
      <c r="A6" t="s">
        <v>2</v>
      </c>
    </row>
    <row r="7" spans="1:7" x14ac:dyDescent="0.2">
      <c r="A7" t="s">
        <v>3</v>
      </c>
      <c r="C7" s="1"/>
    </row>
    <row r="8" spans="1:7" x14ac:dyDescent="0.2">
      <c r="A8" t="s">
        <v>8</v>
      </c>
    </row>
    <row r="9" spans="1:7" x14ac:dyDescent="0.2">
      <c r="A9" t="s">
        <v>9</v>
      </c>
    </row>
    <row r="10" spans="1:7" x14ac:dyDescent="0.2">
      <c r="A10" t="s">
        <v>10</v>
      </c>
    </row>
    <row r="11" spans="1:7" x14ac:dyDescent="0.2">
      <c r="A11" t="s">
        <v>11</v>
      </c>
    </row>
    <row r="12" spans="1:7" x14ac:dyDescent="0.2">
      <c r="A12" t="s">
        <v>12</v>
      </c>
    </row>
    <row r="13" spans="1:7" x14ac:dyDescent="0.2">
      <c r="A13" t="s">
        <v>13</v>
      </c>
    </row>
    <row r="14" spans="1:7" x14ac:dyDescent="0.2">
      <c r="A14" t="s">
        <v>14</v>
      </c>
    </row>
    <row r="15" spans="1:7" x14ac:dyDescent="0.2">
      <c r="A15" t="s">
        <v>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0E358A-8887-3F47-A5B2-06F221625D36}">
  <dimension ref="A1:L23"/>
  <sheetViews>
    <sheetView zoomScale="170" zoomScaleNormal="170" workbookViewId="0">
      <selection activeCell="F23" sqref="F23"/>
    </sheetView>
  </sheetViews>
  <sheetFormatPr baseColWidth="10" defaultRowHeight="16" x14ac:dyDescent="0.2"/>
  <sheetData>
    <row r="1" spans="1:12" x14ac:dyDescent="0.2">
      <c r="A1" t="s">
        <v>15</v>
      </c>
    </row>
    <row r="2" spans="1:12" x14ac:dyDescent="0.2">
      <c r="A2" t="s">
        <v>5</v>
      </c>
      <c r="B2">
        <v>1</v>
      </c>
      <c r="C2">
        <v>2</v>
      </c>
      <c r="D2">
        <v>3</v>
      </c>
      <c r="E2">
        <v>4</v>
      </c>
      <c r="F2">
        <v>5</v>
      </c>
      <c r="G2">
        <v>6</v>
      </c>
      <c r="I2" t="s">
        <v>20</v>
      </c>
    </row>
    <row r="3" spans="1:12" x14ac:dyDescent="0.2">
      <c r="B3">
        <v>1</v>
      </c>
      <c r="C3">
        <f>B3/10</f>
        <v>0.1</v>
      </c>
      <c r="D3">
        <f>C3/10</f>
        <v>0.01</v>
      </c>
      <c r="E3">
        <f>D3/10</f>
        <v>1E-3</v>
      </c>
      <c r="F3">
        <f>E3/10</f>
        <v>1E-4</v>
      </c>
      <c r="G3">
        <f>F3/10</f>
        <v>1.0000000000000001E-5</v>
      </c>
      <c r="H3" t="s">
        <v>17</v>
      </c>
      <c r="I3" t="s">
        <v>18</v>
      </c>
      <c r="J3" t="s">
        <v>19</v>
      </c>
      <c r="K3" t="s">
        <v>21</v>
      </c>
    </row>
    <row r="4" spans="1:12" x14ac:dyDescent="0.2">
      <c r="A4" t="s">
        <v>0</v>
      </c>
      <c r="B4" s="3" t="s">
        <v>7</v>
      </c>
      <c r="C4" s="3" t="s">
        <v>7</v>
      </c>
      <c r="D4" s="4">
        <v>161</v>
      </c>
      <c r="E4" s="3">
        <v>45</v>
      </c>
      <c r="F4" s="3">
        <v>0</v>
      </c>
      <c r="G4" s="3">
        <v>0</v>
      </c>
      <c r="H4">
        <v>0.01</v>
      </c>
      <c r="I4" s="3">
        <f>D4*(1/D$3)</f>
        <v>16100</v>
      </c>
      <c r="J4" s="2">
        <f>I4/H4</f>
        <v>1610000</v>
      </c>
      <c r="K4" s="2">
        <f>AVERAGE(J4:J5)</f>
        <v>1340000</v>
      </c>
      <c r="L4" s="2"/>
    </row>
    <row r="5" spans="1:12" x14ac:dyDescent="0.2">
      <c r="A5" t="s">
        <v>1</v>
      </c>
      <c r="B5" s="3" t="s">
        <v>7</v>
      </c>
      <c r="C5" s="3" t="s">
        <v>7</v>
      </c>
      <c r="D5" s="4">
        <v>107</v>
      </c>
      <c r="E5" s="3">
        <v>28</v>
      </c>
      <c r="F5" s="3">
        <v>0</v>
      </c>
      <c r="G5" s="3">
        <v>0</v>
      </c>
      <c r="H5">
        <v>0.01</v>
      </c>
      <c r="I5" s="3">
        <f t="shared" ref="I5:I9" si="0">D5*(1/D$3)</f>
        <v>10700</v>
      </c>
      <c r="J5" s="2">
        <f t="shared" ref="J5:J15" si="1">I5/H5</f>
        <v>1070000</v>
      </c>
    </row>
    <row r="6" spans="1:12" x14ac:dyDescent="0.2">
      <c r="A6" t="s">
        <v>2</v>
      </c>
      <c r="B6" s="3" t="s">
        <v>7</v>
      </c>
      <c r="C6" s="3" t="s">
        <v>7</v>
      </c>
      <c r="D6" s="4">
        <v>168</v>
      </c>
      <c r="E6" s="3">
        <v>65</v>
      </c>
      <c r="F6" s="3">
        <v>0</v>
      </c>
      <c r="G6" s="3">
        <v>0</v>
      </c>
      <c r="H6">
        <v>0.01</v>
      </c>
      <c r="I6" s="3">
        <f t="shared" si="0"/>
        <v>16800</v>
      </c>
      <c r="J6" s="2">
        <f t="shared" si="1"/>
        <v>1680000</v>
      </c>
      <c r="K6" s="2">
        <f>AVERAGE(J6:J7)</f>
        <v>1755000</v>
      </c>
    </row>
    <row r="7" spans="1:12" x14ac:dyDescent="0.2">
      <c r="A7" t="s">
        <v>3</v>
      </c>
      <c r="B7" s="3" t="s">
        <v>7</v>
      </c>
      <c r="C7" s="5" t="s">
        <v>7</v>
      </c>
      <c r="D7" s="4">
        <v>183</v>
      </c>
      <c r="E7" s="3">
        <v>60</v>
      </c>
      <c r="F7" s="3">
        <v>0</v>
      </c>
      <c r="G7" s="3">
        <v>0</v>
      </c>
      <c r="H7">
        <v>0.01</v>
      </c>
      <c r="I7" s="3">
        <f t="shared" si="0"/>
        <v>18300</v>
      </c>
      <c r="J7" s="2">
        <f t="shared" si="1"/>
        <v>1830000</v>
      </c>
    </row>
    <row r="8" spans="1:12" x14ac:dyDescent="0.2">
      <c r="A8" t="s">
        <v>8</v>
      </c>
      <c r="B8" s="3" t="s">
        <v>7</v>
      </c>
      <c r="C8" s="3" t="s">
        <v>7</v>
      </c>
      <c r="D8" s="4">
        <v>189</v>
      </c>
      <c r="E8" s="3">
        <v>50</v>
      </c>
      <c r="F8" s="3">
        <v>0</v>
      </c>
      <c r="G8" s="3">
        <v>0</v>
      </c>
      <c r="H8">
        <v>0.01</v>
      </c>
      <c r="I8" s="3">
        <f>D8*(1/D$3)</f>
        <v>18900</v>
      </c>
      <c r="J8" s="2">
        <f t="shared" si="1"/>
        <v>1890000</v>
      </c>
      <c r="K8" s="2">
        <f>AVERAGE(J8:J9)</f>
        <v>1575000</v>
      </c>
    </row>
    <row r="9" spans="1:12" x14ac:dyDescent="0.2">
      <c r="A9" t="s">
        <v>9</v>
      </c>
      <c r="B9" s="3" t="s">
        <v>7</v>
      </c>
      <c r="C9" s="3" t="s">
        <v>7</v>
      </c>
      <c r="D9" s="4">
        <v>126</v>
      </c>
      <c r="E9" s="3">
        <v>40</v>
      </c>
      <c r="F9" s="3">
        <v>0</v>
      </c>
      <c r="G9" s="3">
        <v>0</v>
      </c>
      <c r="H9">
        <v>0.01</v>
      </c>
      <c r="I9" s="3">
        <f t="shared" si="0"/>
        <v>12600</v>
      </c>
      <c r="J9" s="2">
        <f t="shared" si="1"/>
        <v>1260000</v>
      </c>
    </row>
    <row r="10" spans="1:12" x14ac:dyDescent="0.2">
      <c r="A10" t="s">
        <v>10</v>
      </c>
      <c r="B10" s="4">
        <v>113</v>
      </c>
      <c r="C10" s="3">
        <v>53</v>
      </c>
      <c r="D10" s="3"/>
      <c r="E10" s="3">
        <v>0</v>
      </c>
      <c r="F10" s="3">
        <v>0</v>
      </c>
      <c r="G10" s="3">
        <v>0</v>
      </c>
      <c r="H10">
        <v>0.01</v>
      </c>
      <c r="I10" s="3">
        <f>B10*(1/B$3)</f>
        <v>113</v>
      </c>
      <c r="J10" s="2">
        <f t="shared" si="1"/>
        <v>11300</v>
      </c>
      <c r="K10" s="2">
        <f>AVERAGE(J10:J11)</f>
        <v>12900</v>
      </c>
    </row>
    <row r="11" spans="1:12" x14ac:dyDescent="0.2">
      <c r="A11" t="s">
        <v>11</v>
      </c>
      <c r="B11" s="4">
        <v>145</v>
      </c>
      <c r="C11" s="3">
        <v>16</v>
      </c>
      <c r="D11" s="3">
        <v>8</v>
      </c>
      <c r="E11" s="3">
        <v>0</v>
      </c>
      <c r="F11" s="3">
        <v>0</v>
      </c>
      <c r="G11" s="3">
        <v>0</v>
      </c>
      <c r="H11">
        <v>0.01</v>
      </c>
      <c r="I11" s="3">
        <f>B11*(1/B$3)</f>
        <v>145</v>
      </c>
      <c r="J11" s="2">
        <f>I11/H11</f>
        <v>14500</v>
      </c>
    </row>
    <row r="12" spans="1:12" x14ac:dyDescent="0.2">
      <c r="A12" t="s">
        <v>12</v>
      </c>
      <c r="B12" s="4">
        <v>71</v>
      </c>
      <c r="C12" s="3">
        <v>0</v>
      </c>
      <c r="D12" s="3">
        <v>0</v>
      </c>
      <c r="E12" s="3">
        <v>0</v>
      </c>
      <c r="F12" s="3">
        <v>0</v>
      </c>
      <c r="G12" s="3">
        <v>0</v>
      </c>
      <c r="H12">
        <v>0.01</v>
      </c>
      <c r="I12" s="3">
        <f t="shared" ref="I12:I15" si="2">B12*(1/B$3)</f>
        <v>71</v>
      </c>
      <c r="J12" s="2">
        <f>I12/H12</f>
        <v>7100</v>
      </c>
      <c r="K12" s="2">
        <f>AVERAGE(J12:J13)</f>
        <v>9250</v>
      </c>
    </row>
    <row r="13" spans="1:12" x14ac:dyDescent="0.2">
      <c r="A13" t="s">
        <v>13</v>
      </c>
      <c r="B13" s="4">
        <v>114</v>
      </c>
      <c r="C13" s="3">
        <v>54</v>
      </c>
      <c r="D13" s="3">
        <v>23</v>
      </c>
      <c r="E13" s="3">
        <v>0</v>
      </c>
      <c r="F13" s="3">
        <v>0</v>
      </c>
      <c r="G13" s="3">
        <v>0</v>
      </c>
      <c r="H13">
        <v>0.01</v>
      </c>
      <c r="I13" s="3">
        <f t="shared" si="2"/>
        <v>114</v>
      </c>
      <c r="J13" s="2">
        <f t="shared" si="1"/>
        <v>11400</v>
      </c>
    </row>
    <row r="14" spans="1:12" x14ac:dyDescent="0.2">
      <c r="A14" t="s">
        <v>14</v>
      </c>
      <c r="B14" s="4">
        <v>84</v>
      </c>
      <c r="C14" s="3">
        <v>20</v>
      </c>
      <c r="D14" s="3">
        <v>0</v>
      </c>
      <c r="E14" s="3">
        <v>0</v>
      </c>
      <c r="F14" s="3">
        <v>0</v>
      </c>
      <c r="G14" s="3">
        <v>0</v>
      </c>
      <c r="H14">
        <v>0.01</v>
      </c>
      <c r="I14" s="3">
        <f t="shared" si="2"/>
        <v>84</v>
      </c>
      <c r="J14" s="2">
        <f t="shared" si="1"/>
        <v>8400</v>
      </c>
      <c r="K14" s="2">
        <f>AVERAGE(J14:J15)</f>
        <v>8200</v>
      </c>
    </row>
    <row r="15" spans="1:12" x14ac:dyDescent="0.2">
      <c r="A15" t="s">
        <v>4</v>
      </c>
      <c r="B15" s="4">
        <v>80</v>
      </c>
      <c r="C15" s="3">
        <v>23</v>
      </c>
      <c r="D15" s="3">
        <v>0</v>
      </c>
      <c r="E15" s="3">
        <v>0</v>
      </c>
      <c r="F15" s="3">
        <v>0</v>
      </c>
      <c r="G15" s="3">
        <v>0</v>
      </c>
      <c r="H15">
        <v>0.01</v>
      </c>
      <c r="I15" s="3">
        <f t="shared" si="2"/>
        <v>80</v>
      </c>
      <c r="J15" s="2">
        <f t="shared" si="1"/>
        <v>8000</v>
      </c>
    </row>
    <row r="17" spans="1:5" x14ac:dyDescent="0.2">
      <c r="A17" t="s">
        <v>22</v>
      </c>
    </row>
    <row r="18" spans="1:5" x14ac:dyDescent="0.2">
      <c r="B18" t="s">
        <v>25</v>
      </c>
      <c r="C18" t="s">
        <v>26</v>
      </c>
      <c r="D18" t="s">
        <v>35</v>
      </c>
      <c r="E18" t="s">
        <v>33</v>
      </c>
    </row>
    <row r="19" spans="1:5" x14ac:dyDescent="0.2">
      <c r="A19" t="s">
        <v>23</v>
      </c>
      <c r="B19" s="2">
        <f>AVERAGE(K4,K6,K8)</f>
        <v>1556666.6666666667</v>
      </c>
      <c r="C19" s="2">
        <f>STDEV(K4,K6,K8)</f>
        <v>208106.54322566002</v>
      </c>
      <c r="D19" s="2">
        <v>33016666.666666668</v>
      </c>
      <c r="E19" s="7">
        <f>(B19/D19)*100</f>
        <v>4.714790509843513</v>
      </c>
    </row>
    <row r="20" spans="1:5" x14ac:dyDescent="0.2">
      <c r="A20" t="s">
        <v>24</v>
      </c>
      <c r="B20" s="2">
        <f>AVERAGE(K10,K12,K14)</f>
        <v>10116.666666666666</v>
      </c>
      <c r="C20" s="2">
        <f>STDEV(K10,K12,K14)</f>
        <v>2466.9481821338168</v>
      </c>
      <c r="D20" s="2">
        <v>66666.666666666672</v>
      </c>
      <c r="E20" s="7">
        <f>(B20/D20)*100</f>
        <v>15.174999999999997</v>
      </c>
    </row>
    <row r="21" spans="1:5" x14ac:dyDescent="0.2">
      <c r="A21" s="6"/>
    </row>
    <row r="22" spans="1:5" x14ac:dyDescent="0.2">
      <c r="A22" s="6"/>
    </row>
    <row r="23" spans="1:5" x14ac:dyDescent="0.2">
      <c r="A23" s="6"/>
    </row>
  </sheetData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1D6A52-D9BE-6543-84C9-9D5F4218E2F9}">
  <dimension ref="A1:L23"/>
  <sheetViews>
    <sheetView zoomScale="170" zoomScaleNormal="170" workbookViewId="0">
      <selection activeCell="E20" sqref="E20"/>
    </sheetView>
  </sheetViews>
  <sheetFormatPr baseColWidth="10" defaultRowHeight="16" x14ac:dyDescent="0.2"/>
  <sheetData>
    <row r="1" spans="1:12" x14ac:dyDescent="0.2">
      <c r="A1" t="s">
        <v>16</v>
      </c>
    </row>
    <row r="2" spans="1:12" x14ac:dyDescent="0.2">
      <c r="A2" t="s">
        <v>5</v>
      </c>
      <c r="B2">
        <v>1</v>
      </c>
      <c r="C2">
        <v>2</v>
      </c>
      <c r="D2">
        <v>3</v>
      </c>
      <c r="E2">
        <v>4</v>
      </c>
      <c r="F2">
        <v>5</v>
      </c>
      <c r="G2">
        <v>6</v>
      </c>
      <c r="I2" t="s">
        <v>20</v>
      </c>
    </row>
    <row r="3" spans="1:12" x14ac:dyDescent="0.2">
      <c r="B3">
        <v>1</v>
      </c>
      <c r="C3">
        <f>B3/10</f>
        <v>0.1</v>
      </c>
      <c r="D3">
        <f>C3/10</f>
        <v>0.01</v>
      </c>
      <c r="E3">
        <f>D3/10</f>
        <v>1E-3</v>
      </c>
      <c r="F3">
        <f>E3/10</f>
        <v>1E-4</v>
      </c>
      <c r="G3">
        <f>F3/10</f>
        <v>1.0000000000000001E-5</v>
      </c>
      <c r="H3" t="s">
        <v>17</v>
      </c>
      <c r="I3" t="s">
        <v>18</v>
      </c>
      <c r="J3" t="s">
        <v>19</v>
      </c>
      <c r="K3" t="s">
        <v>21</v>
      </c>
    </row>
    <row r="4" spans="1:12" x14ac:dyDescent="0.2">
      <c r="A4" t="s">
        <v>0</v>
      </c>
      <c r="B4" s="3" t="s">
        <v>7</v>
      </c>
      <c r="C4" s="3" t="s">
        <v>7</v>
      </c>
      <c r="D4" s="4">
        <v>133</v>
      </c>
      <c r="E4" s="5">
        <v>30</v>
      </c>
      <c r="F4" s="5">
        <v>0</v>
      </c>
      <c r="G4" s="3">
        <v>0</v>
      </c>
      <c r="H4">
        <v>0.01</v>
      </c>
      <c r="I4" s="3">
        <f t="shared" ref="I4:I9" si="0">D4*(1/D$3)</f>
        <v>13300</v>
      </c>
      <c r="J4" s="2">
        <f>I4/H4</f>
        <v>1330000</v>
      </c>
      <c r="K4" s="2">
        <f>AVERAGE(J4:J5)</f>
        <v>1305000</v>
      </c>
      <c r="L4" s="2"/>
    </row>
    <row r="5" spans="1:12" x14ac:dyDescent="0.2">
      <c r="A5" t="s">
        <v>1</v>
      </c>
      <c r="B5" s="3" t="s">
        <v>7</v>
      </c>
      <c r="C5" s="3" t="s">
        <v>7</v>
      </c>
      <c r="D5" s="4">
        <v>128</v>
      </c>
      <c r="E5" s="5">
        <v>31</v>
      </c>
      <c r="F5" s="3">
        <v>0</v>
      </c>
      <c r="G5" s="3">
        <v>0</v>
      </c>
      <c r="H5">
        <v>0.01</v>
      </c>
      <c r="I5" s="3">
        <f t="shared" si="0"/>
        <v>12800</v>
      </c>
      <c r="J5" s="2">
        <f t="shared" ref="J5:J15" si="1">I5/H5</f>
        <v>1280000</v>
      </c>
    </row>
    <row r="6" spans="1:12" x14ac:dyDescent="0.2">
      <c r="A6" t="s">
        <v>2</v>
      </c>
      <c r="B6" s="3" t="s">
        <v>7</v>
      </c>
      <c r="C6" s="3" t="s">
        <v>7</v>
      </c>
      <c r="D6" s="4">
        <v>156</v>
      </c>
      <c r="E6" s="5">
        <v>29</v>
      </c>
      <c r="F6" s="5">
        <v>0</v>
      </c>
      <c r="G6" s="3">
        <v>0</v>
      </c>
      <c r="H6">
        <v>0.01</v>
      </c>
      <c r="I6" s="3">
        <f t="shared" si="0"/>
        <v>15600</v>
      </c>
      <c r="J6" s="2">
        <f t="shared" si="1"/>
        <v>1560000</v>
      </c>
      <c r="K6" s="2">
        <f>AVERAGE(J6:J7)</f>
        <v>1525000</v>
      </c>
    </row>
    <row r="7" spans="1:12" x14ac:dyDescent="0.2">
      <c r="A7" t="s">
        <v>3</v>
      </c>
      <c r="B7" s="3" t="s">
        <v>7</v>
      </c>
      <c r="C7" s="5" t="s">
        <v>7</v>
      </c>
      <c r="D7" s="4">
        <v>149</v>
      </c>
      <c r="E7" s="5">
        <v>28</v>
      </c>
      <c r="F7" s="5">
        <v>0</v>
      </c>
      <c r="G7" s="3">
        <v>0</v>
      </c>
      <c r="H7">
        <v>0.01</v>
      </c>
      <c r="I7" s="3">
        <f t="shared" si="0"/>
        <v>14900</v>
      </c>
      <c r="J7" s="2">
        <f t="shared" si="1"/>
        <v>1490000</v>
      </c>
    </row>
    <row r="8" spans="1:12" x14ac:dyDescent="0.2">
      <c r="A8" t="s">
        <v>8</v>
      </c>
      <c r="B8" s="3" t="s">
        <v>7</v>
      </c>
      <c r="C8" s="3" t="s">
        <v>7</v>
      </c>
      <c r="D8" s="4">
        <v>117</v>
      </c>
      <c r="E8" s="5">
        <v>26</v>
      </c>
      <c r="F8" s="5">
        <v>0</v>
      </c>
      <c r="G8" s="3">
        <v>0</v>
      </c>
      <c r="H8">
        <v>0.01</v>
      </c>
      <c r="I8" s="3">
        <f t="shared" si="0"/>
        <v>11700</v>
      </c>
      <c r="J8" s="2">
        <f t="shared" si="1"/>
        <v>1170000</v>
      </c>
      <c r="K8" s="2">
        <f>AVERAGE(J8:J9)</f>
        <v>1190000</v>
      </c>
    </row>
    <row r="9" spans="1:12" x14ac:dyDescent="0.2">
      <c r="A9" t="s">
        <v>9</v>
      </c>
      <c r="B9" s="3" t="s">
        <v>7</v>
      </c>
      <c r="C9" s="3" t="s">
        <v>7</v>
      </c>
      <c r="D9" s="4">
        <v>121</v>
      </c>
      <c r="E9" s="5">
        <v>33</v>
      </c>
      <c r="F9" s="5">
        <v>0</v>
      </c>
      <c r="G9" s="3">
        <v>0</v>
      </c>
      <c r="H9">
        <v>0.01</v>
      </c>
      <c r="I9" s="3">
        <f t="shared" si="0"/>
        <v>12100</v>
      </c>
      <c r="J9" s="2">
        <f t="shared" si="1"/>
        <v>1210000</v>
      </c>
    </row>
    <row r="10" spans="1:12" x14ac:dyDescent="0.2">
      <c r="A10" t="s">
        <v>10</v>
      </c>
      <c r="B10" s="4">
        <v>97</v>
      </c>
      <c r="C10" s="5">
        <v>28</v>
      </c>
      <c r="D10" s="3">
        <v>0</v>
      </c>
      <c r="E10" s="3">
        <v>0</v>
      </c>
      <c r="F10" s="3">
        <v>0</v>
      </c>
      <c r="G10" s="3">
        <v>0</v>
      </c>
      <c r="H10">
        <v>0.01</v>
      </c>
      <c r="I10" s="3">
        <f>B10*(1/B$3)</f>
        <v>97</v>
      </c>
      <c r="J10" s="2">
        <f>I10/H10</f>
        <v>9700</v>
      </c>
      <c r="K10" s="2">
        <f>AVERAGE(J10:J11)</f>
        <v>10000</v>
      </c>
    </row>
    <row r="11" spans="1:12" x14ac:dyDescent="0.2">
      <c r="A11" t="s">
        <v>11</v>
      </c>
      <c r="B11" s="4">
        <v>103</v>
      </c>
      <c r="C11" s="5">
        <v>32</v>
      </c>
      <c r="D11" s="5">
        <v>3</v>
      </c>
      <c r="E11" s="3">
        <v>0</v>
      </c>
      <c r="F11" s="3">
        <v>0</v>
      </c>
      <c r="G11" s="3">
        <v>0</v>
      </c>
      <c r="H11">
        <v>0.01</v>
      </c>
      <c r="I11" s="3">
        <f>B11*(1/B$3)</f>
        <v>103</v>
      </c>
      <c r="J11" s="2">
        <f>I11/H11</f>
        <v>10300</v>
      </c>
    </row>
    <row r="12" spans="1:12" x14ac:dyDescent="0.2">
      <c r="A12" t="s">
        <v>12</v>
      </c>
      <c r="B12" s="4">
        <v>142</v>
      </c>
      <c r="C12" s="5">
        <v>53</v>
      </c>
      <c r="D12" s="5">
        <v>6</v>
      </c>
      <c r="E12" s="3">
        <v>0</v>
      </c>
      <c r="F12" s="3">
        <v>0</v>
      </c>
      <c r="G12" s="3">
        <v>0</v>
      </c>
      <c r="H12">
        <v>0.01</v>
      </c>
      <c r="I12" s="3">
        <f>B12*(1/B$3)</f>
        <v>142</v>
      </c>
      <c r="J12" s="2">
        <f t="shared" si="1"/>
        <v>14200</v>
      </c>
      <c r="K12" s="2">
        <f>AVERAGE(J12:J13)</f>
        <v>56100</v>
      </c>
    </row>
    <row r="13" spans="1:12" x14ac:dyDescent="0.2">
      <c r="A13" t="s">
        <v>13</v>
      </c>
      <c r="B13" s="5" t="s">
        <v>7</v>
      </c>
      <c r="C13" s="4">
        <v>98</v>
      </c>
      <c r="D13" s="5">
        <v>10</v>
      </c>
      <c r="E13" s="3">
        <v>0</v>
      </c>
      <c r="F13" s="3">
        <v>0</v>
      </c>
      <c r="G13" s="3">
        <v>0</v>
      </c>
      <c r="H13">
        <v>0.01</v>
      </c>
      <c r="I13" s="3">
        <f>C13*(1/C$3)</f>
        <v>980</v>
      </c>
      <c r="J13" s="2">
        <f t="shared" si="1"/>
        <v>98000</v>
      </c>
    </row>
    <row r="14" spans="1:12" x14ac:dyDescent="0.2">
      <c r="A14" t="s">
        <v>14</v>
      </c>
      <c r="B14" s="5" t="s">
        <v>7</v>
      </c>
      <c r="C14" s="4">
        <v>56</v>
      </c>
      <c r="D14" s="5">
        <v>5</v>
      </c>
      <c r="E14" s="3">
        <v>0</v>
      </c>
      <c r="F14" s="3">
        <v>0</v>
      </c>
      <c r="G14" s="3">
        <v>0</v>
      </c>
      <c r="H14">
        <v>0.01</v>
      </c>
      <c r="I14" s="3">
        <f>C14*(1/C$3)</f>
        <v>560</v>
      </c>
      <c r="J14" s="2">
        <f t="shared" si="1"/>
        <v>56000</v>
      </c>
      <c r="K14" s="2">
        <f>AVERAGE(J14:J15)</f>
        <v>54500</v>
      </c>
    </row>
    <row r="15" spans="1:12" x14ac:dyDescent="0.2">
      <c r="A15" t="s">
        <v>4</v>
      </c>
      <c r="B15" s="5" t="s">
        <v>7</v>
      </c>
      <c r="C15" s="4">
        <v>53</v>
      </c>
      <c r="D15" s="3">
        <v>0</v>
      </c>
      <c r="E15" s="3">
        <v>0</v>
      </c>
      <c r="F15" s="3">
        <v>0</v>
      </c>
      <c r="G15" s="3">
        <v>0</v>
      </c>
      <c r="H15">
        <v>0.01</v>
      </c>
      <c r="I15" s="3">
        <f t="shared" ref="I15" si="2">C15*(1/C$3)</f>
        <v>530</v>
      </c>
      <c r="J15" s="2">
        <f t="shared" si="1"/>
        <v>53000</v>
      </c>
    </row>
    <row r="17" spans="1:5" x14ac:dyDescent="0.2">
      <c r="A17" t="s">
        <v>22</v>
      </c>
    </row>
    <row r="18" spans="1:5" x14ac:dyDescent="0.2">
      <c r="B18" t="s">
        <v>25</v>
      </c>
      <c r="C18" t="s">
        <v>26</v>
      </c>
      <c r="D18" t="s">
        <v>35</v>
      </c>
      <c r="E18" t="s">
        <v>32</v>
      </c>
    </row>
    <row r="19" spans="1:5" x14ac:dyDescent="0.2">
      <c r="A19" t="s">
        <v>23</v>
      </c>
      <c r="B19" s="2">
        <f>AVERAGE(K4,K6,K8)</f>
        <v>1340000</v>
      </c>
      <c r="C19" s="2">
        <f>STDEV(K4,K6,K8)</f>
        <v>170220.44530549203</v>
      </c>
      <c r="D19" s="2">
        <v>33016666.666666668</v>
      </c>
      <c r="E19" s="7">
        <f>(B19/D19)*100</f>
        <v>4.0585562847046948</v>
      </c>
    </row>
    <row r="20" spans="1:5" x14ac:dyDescent="0.2">
      <c r="A20" t="s">
        <v>24</v>
      </c>
      <c r="B20" s="2">
        <f>AVERAGE(K10,K12,K14)</f>
        <v>40200</v>
      </c>
      <c r="C20" s="2">
        <f>STDEV(K10,K12,K14)</f>
        <v>26166.199571202542</v>
      </c>
      <c r="D20" s="2">
        <v>66666.666666666672</v>
      </c>
      <c r="E20" s="7">
        <f>(B20/D20)*100</f>
        <v>60.3</v>
      </c>
    </row>
    <row r="21" spans="1:5" x14ac:dyDescent="0.2">
      <c r="A21" s="6"/>
    </row>
    <row r="22" spans="1:5" x14ac:dyDescent="0.2">
      <c r="A22" s="6"/>
    </row>
    <row r="23" spans="1:5" x14ac:dyDescent="0.2">
      <c r="A23" s="6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79DCDB-BC13-9041-9F08-B3BF6A2633E2}">
  <dimension ref="A1:L23"/>
  <sheetViews>
    <sheetView zoomScale="170" zoomScaleNormal="170" workbookViewId="0">
      <selection activeCell="G23" sqref="G23"/>
    </sheetView>
  </sheetViews>
  <sheetFormatPr baseColWidth="10" defaultRowHeight="16" x14ac:dyDescent="0.2"/>
  <sheetData>
    <row r="1" spans="1:12" x14ac:dyDescent="0.2">
      <c r="A1" t="s">
        <v>29</v>
      </c>
    </row>
    <row r="2" spans="1:12" x14ac:dyDescent="0.2">
      <c r="A2" t="s">
        <v>5</v>
      </c>
      <c r="B2">
        <v>1</v>
      </c>
      <c r="C2">
        <v>2</v>
      </c>
      <c r="D2">
        <v>3</v>
      </c>
      <c r="E2">
        <v>4</v>
      </c>
      <c r="F2">
        <v>5</v>
      </c>
      <c r="G2">
        <v>6</v>
      </c>
      <c r="I2" t="s">
        <v>20</v>
      </c>
    </row>
    <row r="3" spans="1:12" x14ac:dyDescent="0.2">
      <c r="B3">
        <v>1</v>
      </c>
      <c r="C3">
        <f>B3/10</f>
        <v>0.1</v>
      </c>
      <c r="D3">
        <f>C3/10</f>
        <v>0.01</v>
      </c>
      <c r="E3">
        <f>D3/10</f>
        <v>1E-3</v>
      </c>
      <c r="F3">
        <f>E3/10</f>
        <v>1E-4</v>
      </c>
      <c r="G3">
        <f>F3/10</f>
        <v>1.0000000000000001E-5</v>
      </c>
      <c r="H3" t="s">
        <v>17</v>
      </c>
      <c r="I3" t="s">
        <v>18</v>
      </c>
      <c r="J3" t="s">
        <v>19</v>
      </c>
      <c r="K3" t="s">
        <v>21</v>
      </c>
    </row>
    <row r="4" spans="1:12" x14ac:dyDescent="0.2">
      <c r="A4" t="s">
        <v>0</v>
      </c>
      <c r="B4" s="3" t="s">
        <v>7</v>
      </c>
      <c r="C4" s="3" t="s">
        <v>7</v>
      </c>
      <c r="D4" s="4">
        <v>92</v>
      </c>
      <c r="E4" s="5">
        <v>14</v>
      </c>
      <c r="F4" s="5">
        <v>0</v>
      </c>
      <c r="G4" s="3">
        <v>0</v>
      </c>
      <c r="H4">
        <v>0.01</v>
      </c>
      <c r="I4" s="3">
        <f>D4*(1/D$3)</f>
        <v>9200</v>
      </c>
      <c r="J4" s="2">
        <f>I4/H4</f>
        <v>920000</v>
      </c>
      <c r="K4" s="2">
        <f>AVERAGE(J4:J5)</f>
        <v>820000</v>
      </c>
      <c r="L4" s="2"/>
    </row>
    <row r="5" spans="1:12" x14ac:dyDescent="0.2">
      <c r="A5" t="s">
        <v>1</v>
      </c>
      <c r="B5" s="3" t="s">
        <v>7</v>
      </c>
      <c r="C5" s="3" t="s">
        <v>7</v>
      </c>
      <c r="D5" s="4">
        <v>72</v>
      </c>
      <c r="E5" s="5">
        <v>21</v>
      </c>
      <c r="F5" s="3">
        <v>0</v>
      </c>
      <c r="G5" s="3">
        <v>0</v>
      </c>
      <c r="H5">
        <v>0.01</v>
      </c>
      <c r="I5" s="3">
        <f>D5*(1/D$3)</f>
        <v>7200</v>
      </c>
      <c r="J5" s="2">
        <f t="shared" ref="J5:J15" si="0">I5/H5</f>
        <v>720000</v>
      </c>
    </row>
    <row r="6" spans="1:12" x14ac:dyDescent="0.2">
      <c r="A6" t="s">
        <v>2</v>
      </c>
      <c r="B6" s="3" t="s">
        <v>7</v>
      </c>
      <c r="C6" s="3" t="s">
        <v>7</v>
      </c>
      <c r="D6" s="4">
        <v>100</v>
      </c>
      <c r="E6" s="5">
        <v>17</v>
      </c>
      <c r="F6" s="5">
        <v>0</v>
      </c>
      <c r="G6" s="3">
        <v>0</v>
      </c>
      <c r="H6">
        <v>0.01</v>
      </c>
      <c r="I6" s="3">
        <f>D6*(1/D$3)</f>
        <v>10000</v>
      </c>
      <c r="J6" s="2">
        <f t="shared" si="0"/>
        <v>1000000</v>
      </c>
      <c r="K6" s="2">
        <f>AVERAGE(J6:J7)</f>
        <v>965000</v>
      </c>
    </row>
    <row r="7" spans="1:12" x14ac:dyDescent="0.2">
      <c r="A7" t="s">
        <v>3</v>
      </c>
      <c r="B7" s="3" t="s">
        <v>7</v>
      </c>
      <c r="C7" s="5" t="s">
        <v>7</v>
      </c>
      <c r="D7" s="4">
        <v>93</v>
      </c>
      <c r="E7" s="5">
        <v>26</v>
      </c>
      <c r="F7" s="5">
        <v>0</v>
      </c>
      <c r="G7" s="3">
        <v>0</v>
      </c>
      <c r="H7">
        <v>0.01</v>
      </c>
      <c r="I7" s="3">
        <f>D7*(1/D$3)</f>
        <v>9300</v>
      </c>
      <c r="J7" s="2">
        <f t="shared" si="0"/>
        <v>930000</v>
      </c>
    </row>
    <row r="8" spans="1:12" x14ac:dyDescent="0.2">
      <c r="A8" t="s">
        <v>8</v>
      </c>
      <c r="B8" s="3" t="s">
        <v>7</v>
      </c>
      <c r="C8" s="3" t="s">
        <v>7</v>
      </c>
      <c r="D8" s="4">
        <v>109</v>
      </c>
      <c r="E8" s="5">
        <v>14</v>
      </c>
      <c r="F8" s="5">
        <v>0</v>
      </c>
      <c r="G8" s="3">
        <v>0</v>
      </c>
      <c r="H8">
        <v>0.01</v>
      </c>
      <c r="I8" s="3">
        <f>D8*(1/D$3)</f>
        <v>10900</v>
      </c>
      <c r="J8" s="2">
        <f t="shared" si="0"/>
        <v>1090000</v>
      </c>
      <c r="K8" s="2">
        <f>AVERAGE(J8:J9)</f>
        <v>2345000</v>
      </c>
    </row>
    <row r="9" spans="1:12" x14ac:dyDescent="0.2">
      <c r="A9" t="s">
        <v>9</v>
      </c>
      <c r="B9" s="3" t="s">
        <v>7</v>
      </c>
      <c r="C9" s="3" t="s">
        <v>7</v>
      </c>
      <c r="D9" s="5">
        <v>104</v>
      </c>
      <c r="E9" s="4">
        <v>36</v>
      </c>
      <c r="F9" s="5">
        <v>0</v>
      </c>
      <c r="G9" s="3">
        <v>0</v>
      </c>
      <c r="H9">
        <v>0.01</v>
      </c>
      <c r="I9" s="3">
        <f>E9*(1/E$3)</f>
        <v>36000</v>
      </c>
      <c r="J9" s="2">
        <f t="shared" si="0"/>
        <v>3600000</v>
      </c>
    </row>
    <row r="10" spans="1:12" x14ac:dyDescent="0.2">
      <c r="A10" t="s">
        <v>10</v>
      </c>
      <c r="B10" s="4">
        <v>77</v>
      </c>
      <c r="C10" s="5">
        <v>12</v>
      </c>
      <c r="D10" s="3">
        <v>0</v>
      </c>
      <c r="E10" s="3">
        <v>0</v>
      </c>
      <c r="F10" s="3">
        <v>0</v>
      </c>
      <c r="G10" s="3">
        <v>0</v>
      </c>
      <c r="H10">
        <v>0.01</v>
      </c>
      <c r="I10" s="3">
        <f>B10*(1/B$3)</f>
        <v>77</v>
      </c>
      <c r="J10" s="2">
        <f>I10/H10</f>
        <v>7700</v>
      </c>
      <c r="K10" s="2">
        <f>AVERAGE(J10:J11)</f>
        <v>8300</v>
      </c>
    </row>
    <row r="11" spans="1:12" x14ac:dyDescent="0.2">
      <c r="A11" t="s">
        <v>11</v>
      </c>
      <c r="B11" s="4">
        <v>89</v>
      </c>
      <c r="C11" s="5">
        <v>14</v>
      </c>
      <c r="D11" s="5">
        <v>0</v>
      </c>
      <c r="E11" s="3">
        <v>0</v>
      </c>
      <c r="F11" s="3">
        <v>0</v>
      </c>
      <c r="G11" s="3">
        <v>0</v>
      </c>
      <c r="H11">
        <v>0.01</v>
      </c>
      <c r="I11" s="3">
        <f>B11*(1/B$3)</f>
        <v>89</v>
      </c>
      <c r="J11" s="2">
        <f>I11/H11</f>
        <v>8900</v>
      </c>
    </row>
    <row r="12" spans="1:12" x14ac:dyDescent="0.2">
      <c r="A12" t="s">
        <v>12</v>
      </c>
      <c r="B12" s="4">
        <v>84</v>
      </c>
      <c r="C12" s="5">
        <v>15</v>
      </c>
      <c r="D12" s="5">
        <v>0</v>
      </c>
      <c r="E12" s="3">
        <v>0</v>
      </c>
      <c r="F12" s="3">
        <v>0</v>
      </c>
      <c r="G12" s="3">
        <v>0</v>
      </c>
      <c r="H12">
        <v>0.01</v>
      </c>
      <c r="I12" s="3">
        <f t="shared" ref="I12:I15" si="1">B12*(1/B$3)</f>
        <v>84</v>
      </c>
      <c r="J12" s="2">
        <f t="shared" si="0"/>
        <v>8400</v>
      </c>
      <c r="K12" s="2">
        <f>AVERAGE(J12:J13)</f>
        <v>9250</v>
      </c>
    </row>
    <row r="13" spans="1:12" x14ac:dyDescent="0.2">
      <c r="A13" t="s">
        <v>13</v>
      </c>
      <c r="B13" s="4">
        <v>101</v>
      </c>
      <c r="C13" s="5">
        <v>22</v>
      </c>
      <c r="D13" s="5">
        <v>2</v>
      </c>
      <c r="E13" s="3">
        <v>0</v>
      </c>
      <c r="F13" s="3">
        <v>0</v>
      </c>
      <c r="G13" s="3">
        <v>0</v>
      </c>
      <c r="H13">
        <v>0.01</v>
      </c>
      <c r="I13" s="3">
        <f t="shared" si="1"/>
        <v>101</v>
      </c>
      <c r="J13" s="2">
        <f t="shared" si="0"/>
        <v>10100</v>
      </c>
    </row>
    <row r="14" spans="1:12" x14ac:dyDescent="0.2">
      <c r="A14" t="s">
        <v>14</v>
      </c>
      <c r="B14" s="4">
        <v>107</v>
      </c>
      <c r="C14" s="5">
        <v>25</v>
      </c>
      <c r="D14" s="5">
        <v>2</v>
      </c>
      <c r="E14" s="3">
        <v>0</v>
      </c>
      <c r="F14" s="3">
        <v>0</v>
      </c>
      <c r="G14" s="3">
        <v>0</v>
      </c>
      <c r="H14">
        <v>0.01</v>
      </c>
      <c r="I14" s="3">
        <f t="shared" si="1"/>
        <v>107</v>
      </c>
      <c r="J14" s="2">
        <f t="shared" si="0"/>
        <v>10700</v>
      </c>
      <c r="K14" s="2">
        <f>AVERAGE(J14:J15)</f>
        <v>10000</v>
      </c>
    </row>
    <row r="15" spans="1:12" x14ac:dyDescent="0.2">
      <c r="A15" t="s">
        <v>4</v>
      </c>
      <c r="B15" s="4">
        <v>93</v>
      </c>
      <c r="C15" s="5">
        <v>17</v>
      </c>
      <c r="D15" s="3">
        <v>0</v>
      </c>
      <c r="E15" s="3">
        <v>0</v>
      </c>
      <c r="F15" s="3">
        <v>0</v>
      </c>
      <c r="G15" s="3">
        <v>0</v>
      </c>
      <c r="H15">
        <v>0.01</v>
      </c>
      <c r="I15" s="3">
        <f t="shared" si="1"/>
        <v>93</v>
      </c>
      <c r="J15" s="2">
        <f t="shared" si="0"/>
        <v>9300</v>
      </c>
    </row>
    <row r="17" spans="1:5" x14ac:dyDescent="0.2">
      <c r="A17" t="s">
        <v>22</v>
      </c>
    </row>
    <row r="18" spans="1:5" x14ac:dyDescent="0.2">
      <c r="B18" t="s">
        <v>25</v>
      </c>
      <c r="C18" t="s">
        <v>26</v>
      </c>
      <c r="D18" t="s">
        <v>35</v>
      </c>
      <c r="E18" t="s">
        <v>32</v>
      </c>
    </row>
    <row r="19" spans="1:5" x14ac:dyDescent="0.2">
      <c r="A19" t="s">
        <v>23</v>
      </c>
      <c r="B19" s="2">
        <f>AVERAGE(K4,K6,K8)</f>
        <v>1376666.6666666667</v>
      </c>
      <c r="C19" s="2">
        <f>STDEV(K4,K6,K8)</f>
        <v>841729.37060158083</v>
      </c>
      <c r="D19" s="2">
        <v>33016666.666666668</v>
      </c>
      <c r="E19" s="7">
        <f>(B19/D19)*100</f>
        <v>4.169611307420495</v>
      </c>
    </row>
    <row r="20" spans="1:5" x14ac:dyDescent="0.2">
      <c r="A20" t="s">
        <v>24</v>
      </c>
      <c r="B20" s="2">
        <f>AVERAGE(K10,K12,K14)</f>
        <v>9183.3333333333339</v>
      </c>
      <c r="C20" s="2">
        <f>STDEV(K10,K12,K14)</f>
        <v>851.95852794213715</v>
      </c>
      <c r="D20" s="2">
        <v>66666.666666666672</v>
      </c>
      <c r="E20" s="7">
        <f>(B20/D20)*100</f>
        <v>13.775</v>
      </c>
    </row>
    <row r="21" spans="1:5" x14ac:dyDescent="0.2">
      <c r="A21" s="6"/>
    </row>
    <row r="22" spans="1:5" x14ac:dyDescent="0.2">
      <c r="A22" s="6"/>
    </row>
    <row r="23" spans="1:5" x14ac:dyDescent="0.2">
      <c r="A23" s="6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174A48-C844-5141-91DC-EBC69719101C}">
  <dimension ref="A1:L23"/>
  <sheetViews>
    <sheetView zoomScale="150" zoomScaleNormal="170" workbookViewId="0"/>
  </sheetViews>
  <sheetFormatPr baseColWidth="10" defaultRowHeight="16" x14ac:dyDescent="0.2"/>
  <sheetData>
    <row r="1" spans="1:12" x14ac:dyDescent="0.2">
      <c r="A1" t="s">
        <v>36</v>
      </c>
    </row>
    <row r="2" spans="1:12" x14ac:dyDescent="0.2">
      <c r="A2" t="s">
        <v>5</v>
      </c>
      <c r="B2">
        <v>1</v>
      </c>
      <c r="C2">
        <v>2</v>
      </c>
      <c r="D2">
        <v>3</v>
      </c>
      <c r="E2">
        <v>4</v>
      </c>
      <c r="F2">
        <v>5</v>
      </c>
      <c r="G2">
        <v>6</v>
      </c>
      <c r="I2" t="s">
        <v>20</v>
      </c>
    </row>
    <row r="3" spans="1:12" x14ac:dyDescent="0.2">
      <c r="B3">
        <v>1</v>
      </c>
      <c r="C3">
        <f>B3/10</f>
        <v>0.1</v>
      </c>
      <c r="D3">
        <f>C3/10</f>
        <v>0.01</v>
      </c>
      <c r="E3">
        <f>D3/10</f>
        <v>1E-3</v>
      </c>
      <c r="F3">
        <f>E3/10</f>
        <v>1E-4</v>
      </c>
      <c r="G3">
        <f>F3/10</f>
        <v>1.0000000000000001E-5</v>
      </c>
      <c r="H3" t="s">
        <v>17</v>
      </c>
      <c r="I3" t="s">
        <v>18</v>
      </c>
      <c r="J3" t="s">
        <v>19</v>
      </c>
      <c r="K3" t="s">
        <v>21</v>
      </c>
    </row>
    <row r="4" spans="1:12" x14ac:dyDescent="0.2">
      <c r="A4" t="s">
        <v>0</v>
      </c>
      <c r="B4" s="3" t="s">
        <v>7</v>
      </c>
      <c r="C4" s="3" t="s">
        <v>7</v>
      </c>
      <c r="D4" s="4">
        <v>85</v>
      </c>
      <c r="E4" s="5">
        <v>12</v>
      </c>
      <c r="F4" s="5">
        <v>0</v>
      </c>
      <c r="G4" s="3">
        <v>0</v>
      </c>
      <c r="H4">
        <v>0.01</v>
      </c>
      <c r="I4" s="3">
        <f t="shared" ref="I4:I9" si="0">D4*(1/D$3)</f>
        <v>8500</v>
      </c>
      <c r="J4" s="2">
        <f>I4/H4</f>
        <v>850000</v>
      </c>
      <c r="K4" s="2">
        <f>AVERAGE(J4:J5)</f>
        <v>760000</v>
      </c>
      <c r="L4" s="2"/>
    </row>
    <row r="5" spans="1:12" x14ac:dyDescent="0.2">
      <c r="A5" t="s">
        <v>1</v>
      </c>
      <c r="B5" s="3" t="s">
        <v>7</v>
      </c>
      <c r="C5" s="3" t="s">
        <v>7</v>
      </c>
      <c r="D5" s="4">
        <v>67</v>
      </c>
      <c r="E5" s="5">
        <v>18</v>
      </c>
      <c r="F5" s="3">
        <v>0</v>
      </c>
      <c r="G5" s="3">
        <v>0</v>
      </c>
      <c r="H5">
        <v>0.01</v>
      </c>
      <c r="I5" s="3">
        <f t="shared" si="0"/>
        <v>6700</v>
      </c>
      <c r="J5" s="2">
        <f t="shared" ref="J5:J15" si="1">I5/H5</f>
        <v>670000</v>
      </c>
    </row>
    <row r="6" spans="1:12" x14ac:dyDescent="0.2">
      <c r="A6" t="s">
        <v>2</v>
      </c>
      <c r="B6" s="3" t="s">
        <v>7</v>
      </c>
      <c r="C6" s="3" t="s">
        <v>7</v>
      </c>
      <c r="D6" s="4">
        <v>101</v>
      </c>
      <c r="E6" s="5">
        <v>15</v>
      </c>
      <c r="F6" s="5">
        <v>0</v>
      </c>
      <c r="G6" s="3">
        <v>0</v>
      </c>
      <c r="H6">
        <v>0.01</v>
      </c>
      <c r="I6" s="3">
        <f t="shared" si="0"/>
        <v>10100</v>
      </c>
      <c r="J6" s="2">
        <f t="shared" si="1"/>
        <v>1010000</v>
      </c>
      <c r="K6" s="2">
        <f>AVERAGE(J6:J7)</f>
        <v>1015000</v>
      </c>
    </row>
    <row r="7" spans="1:12" x14ac:dyDescent="0.2">
      <c r="A7" t="s">
        <v>3</v>
      </c>
      <c r="B7" s="3" t="s">
        <v>7</v>
      </c>
      <c r="C7" s="5" t="s">
        <v>7</v>
      </c>
      <c r="D7" s="4">
        <v>102</v>
      </c>
      <c r="E7" s="5">
        <v>24</v>
      </c>
      <c r="F7" s="5">
        <v>0</v>
      </c>
      <c r="G7" s="3">
        <v>0</v>
      </c>
      <c r="H7">
        <v>0.01</v>
      </c>
      <c r="I7" s="3">
        <f t="shared" si="0"/>
        <v>10200</v>
      </c>
      <c r="J7" s="2">
        <f t="shared" si="1"/>
        <v>1020000</v>
      </c>
    </row>
    <row r="8" spans="1:12" x14ac:dyDescent="0.2">
      <c r="A8" t="s">
        <v>8</v>
      </c>
      <c r="B8" s="3" t="s">
        <v>7</v>
      </c>
      <c r="C8" s="3" t="s">
        <v>7</v>
      </c>
      <c r="D8" s="4">
        <v>87</v>
      </c>
      <c r="E8" s="5">
        <v>12</v>
      </c>
      <c r="F8" s="5">
        <v>0</v>
      </c>
      <c r="G8" s="3">
        <v>0</v>
      </c>
      <c r="H8">
        <v>0.01</v>
      </c>
      <c r="I8" s="3">
        <f t="shared" si="0"/>
        <v>8700</v>
      </c>
      <c r="J8" s="2">
        <f t="shared" si="1"/>
        <v>870000</v>
      </c>
      <c r="K8" s="2">
        <f>AVERAGE(J8:J9)</f>
        <v>900000</v>
      </c>
    </row>
    <row r="9" spans="1:12" x14ac:dyDescent="0.2">
      <c r="A9" t="s">
        <v>9</v>
      </c>
      <c r="B9" s="3" t="s">
        <v>7</v>
      </c>
      <c r="C9" s="3" t="s">
        <v>7</v>
      </c>
      <c r="D9" s="4">
        <v>93</v>
      </c>
      <c r="E9" s="5">
        <v>31</v>
      </c>
      <c r="F9" s="5">
        <v>0</v>
      </c>
      <c r="G9" s="3">
        <v>0</v>
      </c>
      <c r="H9">
        <v>0.01</v>
      </c>
      <c r="I9" s="3">
        <f t="shared" si="0"/>
        <v>9300</v>
      </c>
      <c r="J9" s="2">
        <f t="shared" si="1"/>
        <v>930000</v>
      </c>
    </row>
    <row r="10" spans="1:12" x14ac:dyDescent="0.2">
      <c r="A10" t="s">
        <v>10</v>
      </c>
      <c r="B10" s="4">
        <v>18</v>
      </c>
      <c r="C10" s="5">
        <v>5</v>
      </c>
      <c r="D10" s="3">
        <v>0</v>
      </c>
      <c r="E10" s="3">
        <v>0</v>
      </c>
      <c r="F10" s="3">
        <v>0</v>
      </c>
      <c r="G10" s="3">
        <v>0</v>
      </c>
      <c r="H10">
        <v>0.01</v>
      </c>
      <c r="I10" s="3">
        <f t="shared" ref="I10:I15" si="2">B10*(1/B$3)</f>
        <v>18</v>
      </c>
      <c r="J10" s="2">
        <f t="shared" si="1"/>
        <v>1800</v>
      </c>
      <c r="K10" s="2">
        <f>AVERAGE(J10:J11)</f>
        <v>1750</v>
      </c>
    </row>
    <row r="11" spans="1:12" x14ac:dyDescent="0.2">
      <c r="A11" t="s">
        <v>11</v>
      </c>
      <c r="B11" s="4">
        <v>17</v>
      </c>
      <c r="C11" s="5">
        <v>2</v>
      </c>
      <c r="D11" s="5">
        <v>0</v>
      </c>
      <c r="E11" s="3">
        <v>0</v>
      </c>
      <c r="F11" s="3">
        <v>0</v>
      </c>
      <c r="G11" s="3">
        <v>0</v>
      </c>
      <c r="H11">
        <v>0.01</v>
      </c>
      <c r="I11" s="3">
        <f t="shared" si="2"/>
        <v>17</v>
      </c>
      <c r="J11" s="2">
        <f t="shared" si="1"/>
        <v>1700</v>
      </c>
    </row>
    <row r="12" spans="1:12" x14ac:dyDescent="0.2">
      <c r="A12" t="s">
        <v>12</v>
      </c>
      <c r="B12" s="4">
        <v>28</v>
      </c>
      <c r="C12" s="5">
        <v>4</v>
      </c>
      <c r="D12" s="5">
        <v>0</v>
      </c>
      <c r="E12" s="3">
        <v>0</v>
      </c>
      <c r="F12" s="3">
        <v>0</v>
      </c>
      <c r="G12" s="3">
        <v>0</v>
      </c>
      <c r="H12">
        <v>0.01</v>
      </c>
      <c r="I12" s="3">
        <f t="shared" si="2"/>
        <v>28</v>
      </c>
      <c r="J12" s="2">
        <f t="shared" si="1"/>
        <v>2800</v>
      </c>
      <c r="K12" s="2">
        <f>AVERAGE(J12:J13)</f>
        <v>3150</v>
      </c>
    </row>
    <row r="13" spans="1:12" x14ac:dyDescent="0.2">
      <c r="A13" t="s">
        <v>13</v>
      </c>
      <c r="B13" s="4">
        <v>35</v>
      </c>
      <c r="C13" s="5">
        <v>3</v>
      </c>
      <c r="D13" s="5">
        <v>1</v>
      </c>
      <c r="E13" s="3">
        <v>0</v>
      </c>
      <c r="F13" s="3">
        <v>0</v>
      </c>
      <c r="G13" s="3">
        <v>0</v>
      </c>
      <c r="H13">
        <v>0.01</v>
      </c>
      <c r="I13" s="3">
        <f t="shared" si="2"/>
        <v>35</v>
      </c>
      <c r="J13" s="2">
        <f t="shared" si="1"/>
        <v>3500</v>
      </c>
    </row>
    <row r="14" spans="1:12" x14ac:dyDescent="0.2">
      <c r="A14" t="s">
        <v>14</v>
      </c>
      <c r="B14" s="4">
        <v>63</v>
      </c>
      <c r="C14" s="5">
        <v>10</v>
      </c>
      <c r="D14" s="5">
        <v>0</v>
      </c>
      <c r="E14" s="3">
        <v>0</v>
      </c>
      <c r="F14" s="3">
        <v>0</v>
      </c>
      <c r="G14" s="3">
        <v>0</v>
      </c>
      <c r="H14">
        <v>0.01</v>
      </c>
      <c r="I14" s="3">
        <f t="shared" si="2"/>
        <v>63</v>
      </c>
      <c r="J14" s="2">
        <f t="shared" si="1"/>
        <v>6300</v>
      </c>
      <c r="K14" s="2">
        <f>AVERAGE(J14:J15)</f>
        <v>5350</v>
      </c>
    </row>
    <row r="15" spans="1:12" x14ac:dyDescent="0.2">
      <c r="A15" t="s">
        <v>4</v>
      </c>
      <c r="B15" s="4">
        <v>44</v>
      </c>
      <c r="C15" s="5">
        <v>5</v>
      </c>
      <c r="D15" s="3">
        <v>0</v>
      </c>
      <c r="E15" s="3">
        <v>0</v>
      </c>
      <c r="F15" s="3">
        <v>0</v>
      </c>
      <c r="G15" s="3">
        <v>0</v>
      </c>
      <c r="H15">
        <v>0.01</v>
      </c>
      <c r="I15" s="3">
        <f t="shared" si="2"/>
        <v>44</v>
      </c>
      <c r="J15" s="2">
        <f t="shared" si="1"/>
        <v>4400</v>
      </c>
    </row>
    <row r="17" spans="1:5" x14ac:dyDescent="0.2">
      <c r="A17" t="s">
        <v>22</v>
      </c>
    </row>
    <row r="18" spans="1:5" x14ac:dyDescent="0.2">
      <c r="B18" t="s">
        <v>25</v>
      </c>
      <c r="C18" t="s">
        <v>26</v>
      </c>
      <c r="D18" t="s">
        <v>35</v>
      </c>
      <c r="E18" t="s">
        <v>32</v>
      </c>
    </row>
    <row r="19" spans="1:5" x14ac:dyDescent="0.2">
      <c r="A19" t="s">
        <v>23</v>
      </c>
      <c r="B19" s="2">
        <f>AVERAGE(K4,K6,K8)</f>
        <v>891666.66666666663</v>
      </c>
      <c r="C19" s="2">
        <f>STDEV(K4,K6,K8)</f>
        <v>127704.0850299365</v>
      </c>
      <c r="D19" s="2">
        <v>33016666.666666668</v>
      </c>
      <c r="E19" s="7">
        <f>(B19/D19)*100</f>
        <v>2.7006562342251383</v>
      </c>
    </row>
    <row r="20" spans="1:5" x14ac:dyDescent="0.2">
      <c r="A20" t="s">
        <v>24</v>
      </c>
      <c r="B20" s="2">
        <f>AVERAGE(K10,K12,K14)</f>
        <v>3416.6666666666665</v>
      </c>
      <c r="C20" s="2">
        <f>STDEV(K10,K12,K14)</f>
        <v>1814.754345175493</v>
      </c>
      <c r="D20" s="2">
        <v>66666.666666666672</v>
      </c>
      <c r="E20" s="7">
        <f>(B20/D20)*100</f>
        <v>5.125</v>
      </c>
    </row>
    <row r="21" spans="1:5" x14ac:dyDescent="0.2">
      <c r="A21" s="6"/>
    </row>
    <row r="22" spans="1:5" x14ac:dyDescent="0.2">
      <c r="A22" s="6"/>
    </row>
    <row r="23" spans="1:5" x14ac:dyDescent="0.2">
      <c r="A23" s="6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AFA0FA-F3CA-F84B-8A62-1D39E984D783}">
  <dimension ref="A1:L23"/>
  <sheetViews>
    <sheetView topLeftCell="A5" zoomScale="170" zoomScaleNormal="170" workbookViewId="0">
      <selection activeCell="B19" sqref="B19:C20"/>
    </sheetView>
  </sheetViews>
  <sheetFormatPr baseColWidth="10" defaultRowHeight="16" x14ac:dyDescent="0.2"/>
  <sheetData>
    <row r="1" spans="1:12" x14ac:dyDescent="0.2">
      <c r="A1" t="s">
        <v>37</v>
      </c>
    </row>
    <row r="2" spans="1:12" x14ac:dyDescent="0.2">
      <c r="A2" t="s">
        <v>5</v>
      </c>
      <c r="B2">
        <v>1</v>
      </c>
      <c r="C2">
        <v>2</v>
      </c>
      <c r="D2">
        <v>3</v>
      </c>
      <c r="E2">
        <v>4</v>
      </c>
      <c r="F2">
        <v>5</v>
      </c>
      <c r="G2">
        <v>6</v>
      </c>
      <c r="I2" t="s">
        <v>20</v>
      </c>
    </row>
    <row r="3" spans="1:12" x14ac:dyDescent="0.2">
      <c r="B3">
        <v>1</v>
      </c>
      <c r="C3">
        <f>B3/10</f>
        <v>0.1</v>
      </c>
      <c r="D3">
        <f>C3/10</f>
        <v>0.01</v>
      </c>
      <c r="E3">
        <f>D3/10</f>
        <v>1E-3</v>
      </c>
      <c r="F3">
        <f>E3/10</f>
        <v>1E-4</v>
      </c>
      <c r="G3">
        <f>F3/10</f>
        <v>1.0000000000000001E-5</v>
      </c>
      <c r="H3" t="s">
        <v>17</v>
      </c>
      <c r="I3" t="s">
        <v>18</v>
      </c>
      <c r="J3" t="s">
        <v>19</v>
      </c>
      <c r="K3" t="s">
        <v>21</v>
      </c>
    </row>
    <row r="4" spans="1:12" x14ac:dyDescent="0.2">
      <c r="A4" t="s">
        <v>0</v>
      </c>
      <c r="B4" s="4">
        <v>164</v>
      </c>
      <c r="C4" s="3">
        <v>58</v>
      </c>
      <c r="D4" s="5">
        <v>7</v>
      </c>
      <c r="E4" s="5">
        <v>1</v>
      </c>
      <c r="F4" s="5">
        <v>0</v>
      </c>
      <c r="G4" s="3">
        <v>0</v>
      </c>
      <c r="H4">
        <v>0.1</v>
      </c>
      <c r="I4" s="3">
        <f>B4*(1/B$3)</f>
        <v>164</v>
      </c>
      <c r="J4" s="2">
        <f>I4/H4</f>
        <v>1640</v>
      </c>
      <c r="K4" s="2">
        <f>AVERAGE(J4:J5)</f>
        <v>1595</v>
      </c>
      <c r="L4" s="2"/>
    </row>
    <row r="5" spans="1:12" x14ac:dyDescent="0.2">
      <c r="A5" t="s">
        <v>1</v>
      </c>
      <c r="B5" s="4">
        <v>155</v>
      </c>
      <c r="C5" s="3">
        <v>55</v>
      </c>
      <c r="D5" s="5">
        <v>9</v>
      </c>
      <c r="E5" s="5">
        <v>2</v>
      </c>
      <c r="F5" s="3">
        <v>0</v>
      </c>
      <c r="G5" s="3">
        <v>0</v>
      </c>
      <c r="H5">
        <v>0.1</v>
      </c>
      <c r="I5" s="3">
        <f>B5*(1/B$3)</f>
        <v>155</v>
      </c>
      <c r="J5" s="2">
        <f t="shared" ref="J5:J15" si="0">I5/H5</f>
        <v>1550</v>
      </c>
    </row>
    <row r="6" spans="1:12" x14ac:dyDescent="0.2">
      <c r="A6" t="s">
        <v>2</v>
      </c>
      <c r="B6" s="4">
        <v>150</v>
      </c>
      <c r="C6" s="3">
        <v>47</v>
      </c>
      <c r="D6" s="5">
        <v>3</v>
      </c>
      <c r="E6" s="5">
        <v>0</v>
      </c>
      <c r="F6" s="5">
        <v>0</v>
      </c>
      <c r="G6" s="3">
        <v>0</v>
      </c>
      <c r="H6">
        <v>0.1</v>
      </c>
      <c r="I6" s="3">
        <f>B6*(1/B$3)</f>
        <v>150</v>
      </c>
      <c r="J6" s="2">
        <f t="shared" si="0"/>
        <v>1500</v>
      </c>
      <c r="K6" s="2">
        <f>AVERAGE(J6:J7)</f>
        <v>1545</v>
      </c>
    </row>
    <row r="7" spans="1:12" x14ac:dyDescent="0.2">
      <c r="A7" t="s">
        <v>3</v>
      </c>
      <c r="B7" s="4">
        <v>159</v>
      </c>
      <c r="C7" s="5">
        <v>49</v>
      </c>
      <c r="D7" s="5">
        <v>5</v>
      </c>
      <c r="E7" s="5">
        <v>0</v>
      </c>
      <c r="F7" s="5">
        <v>0</v>
      </c>
      <c r="G7" s="3">
        <v>0</v>
      </c>
      <c r="H7">
        <v>0.1</v>
      </c>
      <c r="I7" s="3">
        <f>B7*(1/B$3)</f>
        <v>159</v>
      </c>
      <c r="J7" s="2">
        <f t="shared" si="0"/>
        <v>1590</v>
      </c>
    </row>
    <row r="8" spans="1:12" x14ac:dyDescent="0.2">
      <c r="A8" t="s">
        <v>8</v>
      </c>
      <c r="B8" s="3" t="s">
        <v>7</v>
      </c>
      <c r="C8" s="4">
        <v>92</v>
      </c>
      <c r="D8" s="5">
        <v>19</v>
      </c>
      <c r="E8" s="5">
        <v>0</v>
      </c>
      <c r="F8" s="5">
        <v>0</v>
      </c>
      <c r="G8" s="3">
        <v>0</v>
      </c>
      <c r="H8">
        <v>0.1</v>
      </c>
      <c r="I8" s="3">
        <f>C8*(1/C$3)</f>
        <v>920</v>
      </c>
      <c r="J8" s="2">
        <f t="shared" si="0"/>
        <v>9200</v>
      </c>
      <c r="K8" s="2">
        <f>AVERAGE(J8:J9)</f>
        <v>5490</v>
      </c>
    </row>
    <row r="9" spans="1:12" x14ac:dyDescent="0.2">
      <c r="A9" t="s">
        <v>9</v>
      </c>
      <c r="B9" s="4">
        <v>178</v>
      </c>
      <c r="C9" s="3">
        <v>80</v>
      </c>
      <c r="D9" s="5">
        <v>18</v>
      </c>
      <c r="E9" s="5">
        <v>0</v>
      </c>
      <c r="F9" s="5">
        <v>0</v>
      </c>
      <c r="G9" s="3">
        <v>0</v>
      </c>
      <c r="H9">
        <v>0.1</v>
      </c>
      <c r="I9" s="3">
        <f>B9*(1/B$3)</f>
        <v>178</v>
      </c>
      <c r="J9" s="2">
        <f t="shared" si="0"/>
        <v>1780</v>
      </c>
    </row>
    <row r="10" spans="1:12" x14ac:dyDescent="0.2">
      <c r="A10" t="s">
        <v>10</v>
      </c>
      <c r="B10" s="4">
        <v>0</v>
      </c>
      <c r="C10" s="5">
        <v>0</v>
      </c>
      <c r="D10" s="3">
        <v>0</v>
      </c>
      <c r="E10" s="3">
        <v>0</v>
      </c>
      <c r="F10" s="3">
        <v>0</v>
      </c>
      <c r="G10" s="3">
        <v>0</v>
      </c>
      <c r="H10">
        <v>0.3</v>
      </c>
      <c r="I10" s="3">
        <f t="shared" ref="I10:I15" si="1">B10*(1/B$3)</f>
        <v>0</v>
      </c>
      <c r="J10" s="2">
        <f t="shared" si="0"/>
        <v>0</v>
      </c>
      <c r="K10" s="2">
        <f>AVERAGE(J10:J11)</f>
        <v>0</v>
      </c>
    </row>
    <row r="11" spans="1:12" x14ac:dyDescent="0.2">
      <c r="A11" t="s">
        <v>11</v>
      </c>
      <c r="B11" s="4">
        <v>0</v>
      </c>
      <c r="C11" s="5">
        <v>0</v>
      </c>
      <c r="D11" s="5">
        <v>0</v>
      </c>
      <c r="E11" s="3">
        <v>0</v>
      </c>
      <c r="F11" s="3">
        <v>0</v>
      </c>
      <c r="G11" s="3">
        <v>0</v>
      </c>
      <c r="H11">
        <v>0.3</v>
      </c>
      <c r="I11" s="3">
        <f t="shared" si="1"/>
        <v>0</v>
      </c>
      <c r="J11" s="2">
        <f t="shared" si="0"/>
        <v>0</v>
      </c>
    </row>
    <row r="12" spans="1:12" x14ac:dyDescent="0.2">
      <c r="A12" t="s">
        <v>12</v>
      </c>
      <c r="B12" s="4">
        <v>9</v>
      </c>
      <c r="C12" s="5">
        <v>0</v>
      </c>
      <c r="D12" s="5">
        <v>0</v>
      </c>
      <c r="E12" s="3">
        <v>0</v>
      </c>
      <c r="F12" s="3">
        <v>0</v>
      </c>
      <c r="G12" s="3">
        <v>0</v>
      </c>
      <c r="H12">
        <v>0.3</v>
      </c>
      <c r="I12" s="3">
        <f t="shared" si="1"/>
        <v>9</v>
      </c>
      <c r="J12" s="2">
        <f t="shared" si="0"/>
        <v>30</v>
      </c>
      <c r="K12" s="2">
        <f>AVERAGE(J12:J13)</f>
        <v>18.333333333333332</v>
      </c>
    </row>
    <row r="13" spans="1:12" x14ac:dyDescent="0.2">
      <c r="A13" t="s">
        <v>13</v>
      </c>
      <c r="B13" s="4">
        <v>2</v>
      </c>
      <c r="C13" s="5">
        <v>0</v>
      </c>
      <c r="D13" s="5">
        <v>0</v>
      </c>
      <c r="E13" s="3">
        <v>0</v>
      </c>
      <c r="F13" s="3">
        <v>0</v>
      </c>
      <c r="G13" s="3">
        <v>0</v>
      </c>
      <c r="H13">
        <v>0.3</v>
      </c>
      <c r="I13" s="3">
        <f t="shared" si="1"/>
        <v>2</v>
      </c>
      <c r="J13" s="2">
        <f t="shared" si="0"/>
        <v>6.666666666666667</v>
      </c>
    </row>
    <row r="14" spans="1:12" x14ac:dyDescent="0.2">
      <c r="A14" t="s">
        <v>14</v>
      </c>
      <c r="B14" s="4">
        <v>10</v>
      </c>
      <c r="C14" s="5">
        <v>0</v>
      </c>
      <c r="D14" s="5">
        <v>0</v>
      </c>
      <c r="E14" s="3">
        <v>0</v>
      </c>
      <c r="F14" s="3">
        <v>0</v>
      </c>
      <c r="G14" s="3">
        <v>0</v>
      </c>
      <c r="H14">
        <v>0.3</v>
      </c>
      <c r="I14" s="3">
        <f t="shared" si="1"/>
        <v>10</v>
      </c>
      <c r="J14" s="2">
        <f t="shared" si="0"/>
        <v>33.333333333333336</v>
      </c>
      <c r="K14" s="2">
        <f>AVERAGE(J14:J15)</f>
        <v>28.333333333333336</v>
      </c>
    </row>
    <row r="15" spans="1:12" x14ac:dyDescent="0.2">
      <c r="A15" t="s">
        <v>4</v>
      </c>
      <c r="B15" s="4">
        <v>7</v>
      </c>
      <c r="C15" s="5">
        <v>0</v>
      </c>
      <c r="D15" s="3">
        <v>0</v>
      </c>
      <c r="E15" s="3">
        <v>0</v>
      </c>
      <c r="F15" s="3">
        <v>0</v>
      </c>
      <c r="G15" s="3">
        <v>0</v>
      </c>
      <c r="H15">
        <v>0.3</v>
      </c>
      <c r="I15" s="3">
        <f t="shared" si="1"/>
        <v>7</v>
      </c>
      <c r="J15" s="2">
        <f t="shared" si="0"/>
        <v>23.333333333333336</v>
      </c>
    </row>
    <row r="17" spans="1:5" x14ac:dyDescent="0.2">
      <c r="A17" t="s">
        <v>22</v>
      </c>
    </row>
    <row r="18" spans="1:5" x14ac:dyDescent="0.2">
      <c r="B18" t="s">
        <v>25</v>
      </c>
      <c r="C18" t="s">
        <v>26</v>
      </c>
      <c r="D18" t="s">
        <v>35</v>
      </c>
      <c r="E18" t="s">
        <v>32</v>
      </c>
    </row>
    <row r="19" spans="1:5" x14ac:dyDescent="0.2">
      <c r="A19" t="s">
        <v>23</v>
      </c>
      <c r="B19" s="2">
        <f>AVERAGE(K4,K6,K8)</f>
        <v>2876.6666666666665</v>
      </c>
      <c r="C19" s="2">
        <f>STDEV(K4,K6,K8)</f>
        <v>2263.3511290414781</v>
      </c>
      <c r="D19" s="2">
        <v>33016666.666666668</v>
      </c>
      <c r="E19" s="7">
        <f>(B19/D19)*100</f>
        <v>8.7127713276123168E-3</v>
      </c>
    </row>
    <row r="20" spans="1:5" x14ac:dyDescent="0.2">
      <c r="A20" t="s">
        <v>24</v>
      </c>
      <c r="B20" s="2">
        <f>AVERAGE(K10,K12,K14)</f>
        <v>15.555555555555557</v>
      </c>
      <c r="C20" s="2">
        <f>STDEV(K10,K12,K14)</f>
        <v>14.369463507086182</v>
      </c>
      <c r="D20" s="2">
        <v>66666.666666666672</v>
      </c>
      <c r="E20" s="7">
        <f>(B20/D20)*100</f>
        <v>2.3333333333333334E-2</v>
      </c>
    </row>
    <row r="21" spans="1:5" x14ac:dyDescent="0.2">
      <c r="A21" s="6"/>
    </row>
    <row r="22" spans="1:5" x14ac:dyDescent="0.2">
      <c r="A22" s="6"/>
    </row>
    <row r="23" spans="1:5" x14ac:dyDescent="0.2">
      <c r="A23" s="6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5D41FA-9031-A041-835F-516656DF58DE}">
  <dimension ref="A1:L23"/>
  <sheetViews>
    <sheetView topLeftCell="A10" zoomScale="170" zoomScaleNormal="170" workbookViewId="0">
      <selection activeCell="B19" sqref="B19:C20"/>
    </sheetView>
  </sheetViews>
  <sheetFormatPr baseColWidth="10" defaultRowHeight="16" x14ac:dyDescent="0.2"/>
  <sheetData>
    <row r="1" spans="1:12" x14ac:dyDescent="0.2">
      <c r="A1" t="s">
        <v>43</v>
      </c>
    </row>
    <row r="2" spans="1:12" x14ac:dyDescent="0.2">
      <c r="A2" t="s">
        <v>5</v>
      </c>
      <c r="B2">
        <v>1</v>
      </c>
      <c r="C2">
        <v>2</v>
      </c>
      <c r="D2">
        <v>3</v>
      </c>
      <c r="E2">
        <v>4</v>
      </c>
      <c r="F2">
        <v>5</v>
      </c>
      <c r="G2">
        <v>6</v>
      </c>
      <c r="I2" t="s">
        <v>20</v>
      </c>
    </row>
    <row r="3" spans="1:12" x14ac:dyDescent="0.2">
      <c r="B3">
        <v>1</v>
      </c>
      <c r="C3">
        <f>B3/10</f>
        <v>0.1</v>
      </c>
      <c r="D3">
        <f>C3/10</f>
        <v>0.01</v>
      </c>
      <c r="E3">
        <f>D3/10</f>
        <v>1E-3</v>
      </c>
      <c r="F3">
        <f>E3/10</f>
        <v>1E-4</v>
      </c>
      <c r="G3">
        <f>F3/10</f>
        <v>1.0000000000000001E-5</v>
      </c>
      <c r="H3" t="s">
        <v>17</v>
      </c>
      <c r="I3" t="s">
        <v>18</v>
      </c>
      <c r="J3" t="s">
        <v>19</v>
      </c>
      <c r="K3" t="s">
        <v>21</v>
      </c>
    </row>
    <row r="4" spans="1:12" x14ac:dyDescent="0.2">
      <c r="A4" t="s">
        <v>0</v>
      </c>
      <c r="B4" s="4">
        <v>1</v>
      </c>
      <c r="C4" s="3">
        <v>0</v>
      </c>
      <c r="D4" s="5">
        <v>0</v>
      </c>
      <c r="E4" s="5">
        <v>0</v>
      </c>
      <c r="F4" s="5">
        <v>0</v>
      </c>
      <c r="G4" s="3">
        <v>0</v>
      </c>
      <c r="H4">
        <v>0.1</v>
      </c>
      <c r="I4" s="3">
        <f>B4*(1/B$3)</f>
        <v>1</v>
      </c>
      <c r="J4" s="2">
        <f>I4/H4</f>
        <v>10</v>
      </c>
      <c r="K4" s="2">
        <f>AVERAGE(J4:J5)</f>
        <v>10</v>
      </c>
      <c r="L4" s="2"/>
    </row>
    <row r="5" spans="1:12" x14ac:dyDescent="0.2">
      <c r="A5" t="s">
        <v>1</v>
      </c>
      <c r="B5" s="4">
        <v>1</v>
      </c>
      <c r="C5" s="3">
        <v>0</v>
      </c>
      <c r="D5" s="5">
        <v>0</v>
      </c>
      <c r="E5" s="5">
        <v>0</v>
      </c>
      <c r="F5" s="3">
        <v>0</v>
      </c>
      <c r="G5" s="3">
        <v>0</v>
      </c>
      <c r="H5">
        <v>0.1</v>
      </c>
      <c r="I5" s="3">
        <f t="shared" ref="I5:I9" si="0">B5*(1/B$3)</f>
        <v>1</v>
      </c>
      <c r="J5" s="2">
        <f t="shared" ref="J5:J15" si="1">I5/H5</f>
        <v>10</v>
      </c>
    </row>
    <row r="6" spans="1:12" x14ac:dyDescent="0.2">
      <c r="A6" t="s">
        <v>2</v>
      </c>
      <c r="B6" s="4">
        <v>0</v>
      </c>
      <c r="C6" s="3">
        <v>0</v>
      </c>
      <c r="D6" s="5">
        <v>0</v>
      </c>
      <c r="E6" s="5">
        <v>0</v>
      </c>
      <c r="F6" s="5">
        <v>0</v>
      </c>
      <c r="G6" s="3">
        <v>0</v>
      </c>
      <c r="H6">
        <v>0.1</v>
      </c>
      <c r="I6" s="3">
        <f t="shared" si="0"/>
        <v>0</v>
      </c>
      <c r="J6" s="2">
        <f t="shared" si="1"/>
        <v>0</v>
      </c>
      <c r="K6" s="2">
        <f>AVERAGE(J6:J7)</f>
        <v>0</v>
      </c>
    </row>
    <row r="7" spans="1:12" x14ac:dyDescent="0.2">
      <c r="A7" t="s">
        <v>3</v>
      </c>
      <c r="B7" s="4">
        <v>0</v>
      </c>
      <c r="C7" s="5">
        <v>0</v>
      </c>
      <c r="D7" s="5">
        <v>0</v>
      </c>
      <c r="E7" s="5">
        <v>0</v>
      </c>
      <c r="F7" s="5">
        <v>0</v>
      </c>
      <c r="G7" s="3">
        <v>0</v>
      </c>
      <c r="H7">
        <v>0.1</v>
      </c>
      <c r="I7" s="3">
        <f t="shared" si="0"/>
        <v>0</v>
      </c>
      <c r="J7" s="2">
        <f t="shared" si="1"/>
        <v>0</v>
      </c>
    </row>
    <row r="8" spans="1:12" x14ac:dyDescent="0.2">
      <c r="A8" t="s">
        <v>8</v>
      </c>
      <c r="B8" s="4">
        <v>0</v>
      </c>
      <c r="C8" s="5">
        <v>0</v>
      </c>
      <c r="D8" s="5">
        <v>0</v>
      </c>
      <c r="E8" s="5">
        <v>0</v>
      </c>
      <c r="F8" s="5">
        <v>0</v>
      </c>
      <c r="G8" s="3">
        <v>0</v>
      </c>
      <c r="H8">
        <v>0.1</v>
      </c>
      <c r="I8" s="3">
        <f t="shared" si="0"/>
        <v>0</v>
      </c>
      <c r="J8" s="2">
        <f t="shared" si="1"/>
        <v>0</v>
      </c>
      <c r="K8" s="2">
        <f>AVERAGE(J8:J9)</f>
        <v>0</v>
      </c>
    </row>
    <row r="9" spans="1:12" x14ac:dyDescent="0.2">
      <c r="A9" t="s">
        <v>9</v>
      </c>
      <c r="B9" s="4">
        <v>0</v>
      </c>
      <c r="C9" s="3">
        <v>0</v>
      </c>
      <c r="D9" s="5">
        <v>0</v>
      </c>
      <c r="E9" s="5">
        <v>0</v>
      </c>
      <c r="F9" s="5">
        <v>0</v>
      </c>
      <c r="G9" s="3">
        <v>0</v>
      </c>
      <c r="H9">
        <v>0.1</v>
      </c>
      <c r="I9" s="3">
        <f t="shared" si="0"/>
        <v>0</v>
      </c>
      <c r="J9" s="2">
        <f t="shared" si="1"/>
        <v>0</v>
      </c>
    </row>
    <row r="10" spans="1:12" x14ac:dyDescent="0.2">
      <c r="A10" t="s">
        <v>10</v>
      </c>
      <c r="B10" s="4">
        <v>0</v>
      </c>
      <c r="C10" s="5">
        <v>0</v>
      </c>
      <c r="D10" s="3">
        <v>0</v>
      </c>
      <c r="E10" s="3">
        <v>0</v>
      </c>
      <c r="F10" s="3">
        <v>0</v>
      </c>
      <c r="G10" s="3">
        <v>0</v>
      </c>
      <c r="H10">
        <v>0.3</v>
      </c>
      <c r="I10" s="3">
        <f t="shared" ref="I10:I15" si="2">B10*(1/B$3)</f>
        <v>0</v>
      </c>
      <c r="J10" s="2">
        <f t="shared" si="1"/>
        <v>0</v>
      </c>
      <c r="K10" s="2">
        <f>AVERAGE(J10:J11)</f>
        <v>0</v>
      </c>
    </row>
    <row r="11" spans="1:12" x14ac:dyDescent="0.2">
      <c r="A11" t="s">
        <v>11</v>
      </c>
      <c r="B11" s="4">
        <v>0</v>
      </c>
      <c r="C11" s="5">
        <v>0</v>
      </c>
      <c r="D11" s="5">
        <v>0</v>
      </c>
      <c r="E11" s="3">
        <v>0</v>
      </c>
      <c r="F11" s="3">
        <v>0</v>
      </c>
      <c r="G11" s="3">
        <v>0</v>
      </c>
      <c r="H11">
        <v>0.3</v>
      </c>
      <c r="I11" s="3">
        <f t="shared" si="2"/>
        <v>0</v>
      </c>
      <c r="J11" s="2">
        <f t="shared" si="1"/>
        <v>0</v>
      </c>
    </row>
    <row r="12" spans="1:12" x14ac:dyDescent="0.2">
      <c r="A12" t="s">
        <v>12</v>
      </c>
      <c r="B12" s="4">
        <v>1</v>
      </c>
      <c r="C12" s="5">
        <v>0</v>
      </c>
      <c r="D12" s="5">
        <v>0</v>
      </c>
      <c r="E12" s="3">
        <v>0</v>
      </c>
      <c r="F12" s="3">
        <v>0</v>
      </c>
      <c r="G12" s="3">
        <v>0</v>
      </c>
      <c r="H12">
        <v>0.3</v>
      </c>
      <c r="I12" s="3">
        <f t="shared" si="2"/>
        <v>1</v>
      </c>
      <c r="J12" s="2">
        <f t="shared" si="1"/>
        <v>3.3333333333333335</v>
      </c>
      <c r="K12" s="2">
        <f>AVERAGE(J12:J13)</f>
        <v>3.3333333333333335</v>
      </c>
    </row>
    <row r="13" spans="1:12" x14ac:dyDescent="0.2">
      <c r="A13" t="s">
        <v>13</v>
      </c>
      <c r="B13" s="4">
        <v>1</v>
      </c>
      <c r="C13" s="5">
        <v>0</v>
      </c>
      <c r="D13" s="5">
        <v>0</v>
      </c>
      <c r="E13" s="3">
        <v>0</v>
      </c>
      <c r="F13" s="3">
        <v>0</v>
      </c>
      <c r="G13" s="3">
        <v>0</v>
      </c>
      <c r="H13">
        <v>0.3</v>
      </c>
      <c r="I13" s="3">
        <f t="shared" si="2"/>
        <v>1</v>
      </c>
      <c r="J13" s="2">
        <f t="shared" si="1"/>
        <v>3.3333333333333335</v>
      </c>
    </row>
    <row r="14" spans="1:12" x14ac:dyDescent="0.2">
      <c r="A14" t="s">
        <v>14</v>
      </c>
      <c r="B14" s="4">
        <v>0</v>
      </c>
      <c r="C14" s="5">
        <v>0</v>
      </c>
      <c r="D14" s="5">
        <v>0</v>
      </c>
      <c r="E14" s="3">
        <v>0</v>
      </c>
      <c r="F14" s="3">
        <v>0</v>
      </c>
      <c r="G14" s="3">
        <v>0</v>
      </c>
      <c r="H14">
        <v>0.3</v>
      </c>
      <c r="I14" s="3">
        <f t="shared" si="2"/>
        <v>0</v>
      </c>
      <c r="J14" s="2">
        <f t="shared" si="1"/>
        <v>0</v>
      </c>
      <c r="K14" s="2">
        <f>AVERAGE(J14:J15)</f>
        <v>0</v>
      </c>
    </row>
    <row r="15" spans="1:12" x14ac:dyDescent="0.2">
      <c r="A15" t="s">
        <v>4</v>
      </c>
      <c r="B15" s="4">
        <v>0</v>
      </c>
      <c r="C15" s="5">
        <v>0</v>
      </c>
      <c r="D15" s="3">
        <v>0</v>
      </c>
      <c r="E15" s="3">
        <v>0</v>
      </c>
      <c r="F15" s="3">
        <v>0</v>
      </c>
      <c r="G15" s="3">
        <v>0</v>
      </c>
      <c r="H15">
        <v>0.3</v>
      </c>
      <c r="I15" s="3">
        <f t="shared" si="2"/>
        <v>0</v>
      </c>
      <c r="J15" s="2">
        <f t="shared" si="1"/>
        <v>0</v>
      </c>
    </row>
    <row r="17" spans="1:5" x14ac:dyDescent="0.2">
      <c r="A17" t="s">
        <v>22</v>
      </c>
    </row>
    <row r="18" spans="1:5" x14ac:dyDescent="0.2">
      <c r="B18" t="s">
        <v>25</v>
      </c>
      <c r="C18" t="s">
        <v>26</v>
      </c>
      <c r="D18" t="s">
        <v>35</v>
      </c>
      <c r="E18" t="s">
        <v>32</v>
      </c>
    </row>
    <row r="19" spans="1:5" x14ac:dyDescent="0.2">
      <c r="A19" t="s">
        <v>23</v>
      </c>
      <c r="B19" s="2">
        <f>AVERAGE(K4,K6,K8)</f>
        <v>3.3333333333333335</v>
      </c>
      <c r="C19" s="2">
        <f>STDEV(K4,K6,K8)</f>
        <v>5.7735026918962573</v>
      </c>
      <c r="D19" s="2">
        <v>33016666.666666668</v>
      </c>
      <c r="E19" s="7">
        <f>(B19/D19)*100</f>
        <v>1.0095911155981828E-5</v>
      </c>
    </row>
    <row r="20" spans="1:5" x14ac:dyDescent="0.2">
      <c r="A20" t="s">
        <v>24</v>
      </c>
      <c r="B20" s="2">
        <f>AVERAGE(K10,K12,K14)</f>
        <v>1.1111111111111112</v>
      </c>
      <c r="C20" s="2">
        <f>STDEV(K10,K12,K14)</f>
        <v>1.9245008972987527</v>
      </c>
      <c r="D20" s="2">
        <v>66666.666666666672</v>
      </c>
      <c r="E20" s="7">
        <f>(B20/D20)*100</f>
        <v>1.6666666666666668E-3</v>
      </c>
    </row>
    <row r="21" spans="1:5" x14ac:dyDescent="0.2">
      <c r="A21" s="6"/>
    </row>
    <row r="22" spans="1:5" x14ac:dyDescent="0.2">
      <c r="A22" s="6"/>
    </row>
    <row r="23" spans="1:5" x14ac:dyDescent="0.2">
      <c r="A23" s="6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D2476E-4D0E-FE43-ACCA-28A3B5BA3D93}">
  <dimension ref="A2:F36"/>
  <sheetViews>
    <sheetView topLeftCell="A2" zoomScale="130" zoomScaleNormal="130" workbookViewId="0">
      <selection activeCell="G10" sqref="G10"/>
    </sheetView>
  </sheetViews>
  <sheetFormatPr baseColWidth="10" defaultRowHeight="16" x14ac:dyDescent="0.2"/>
  <sheetData>
    <row r="2" spans="1:6" x14ac:dyDescent="0.2">
      <c r="A2" t="s">
        <v>27</v>
      </c>
    </row>
    <row r="3" spans="1:6" x14ac:dyDescent="0.2">
      <c r="A3" t="s">
        <v>30</v>
      </c>
      <c r="B3">
        <v>0</v>
      </c>
      <c r="C3">
        <v>7</v>
      </c>
      <c r="D3">
        <v>15</v>
      </c>
      <c r="E3">
        <v>43</v>
      </c>
      <c r="F3">
        <v>67</v>
      </c>
    </row>
    <row r="4" spans="1:6" x14ac:dyDescent="0.2">
      <c r="A4" t="s">
        <v>23</v>
      </c>
      <c r="B4" s="2">
        <v>33016666.666666668</v>
      </c>
      <c r="C4" s="2">
        <v>1655000</v>
      </c>
      <c r="D4" s="2">
        <v>891666.66666666663</v>
      </c>
      <c r="E4" s="2">
        <v>2876.6666666666665</v>
      </c>
      <c r="F4" s="2">
        <v>3.3333333333333335</v>
      </c>
    </row>
    <row r="5" spans="1:6" x14ac:dyDescent="0.2">
      <c r="A5" t="s">
        <v>24</v>
      </c>
      <c r="B5" s="2">
        <v>66666.666666666672</v>
      </c>
      <c r="C5" s="2">
        <v>9183.3333333333339</v>
      </c>
      <c r="D5" s="2">
        <v>3416.6666666666665</v>
      </c>
      <c r="E5" s="2">
        <v>15.555555555555557</v>
      </c>
      <c r="F5" s="2">
        <v>1.1111111111111112</v>
      </c>
    </row>
    <row r="12" spans="1:6" x14ac:dyDescent="0.2">
      <c r="A12" t="s">
        <v>28</v>
      </c>
      <c r="B12" t="s">
        <v>6</v>
      </c>
      <c r="C12" t="s">
        <v>29</v>
      </c>
      <c r="D12">
        <v>15</v>
      </c>
      <c r="E12">
        <v>43</v>
      </c>
      <c r="F12">
        <v>67</v>
      </c>
    </row>
    <row r="13" spans="1:6" x14ac:dyDescent="0.2">
      <c r="A13" t="s">
        <v>23</v>
      </c>
      <c r="B13" s="2">
        <v>22090175.040803395</v>
      </c>
      <c r="C13" s="2">
        <v>12535782.118931923</v>
      </c>
      <c r="D13" s="2">
        <v>127704.0850299365</v>
      </c>
      <c r="E13" s="2">
        <v>2263.3511290414781</v>
      </c>
      <c r="F13">
        <v>5.7735026918962573</v>
      </c>
    </row>
    <row r="14" spans="1:6" x14ac:dyDescent="0.2">
      <c r="A14" t="s">
        <v>24</v>
      </c>
      <c r="B14" s="2">
        <v>9673.847907287618</v>
      </c>
      <c r="C14" s="2">
        <v>2929.7326385411543</v>
      </c>
      <c r="D14" s="2">
        <v>1814.754345175493</v>
      </c>
      <c r="E14" s="2">
        <v>14.369463507086182</v>
      </c>
      <c r="F14">
        <v>1.9245008972987527</v>
      </c>
    </row>
    <row r="24" spans="1:6" x14ac:dyDescent="0.2">
      <c r="A24" t="s">
        <v>27</v>
      </c>
    </row>
    <row r="25" spans="1:6" x14ac:dyDescent="0.2">
      <c r="A25" t="s">
        <v>30</v>
      </c>
      <c r="B25">
        <v>0</v>
      </c>
      <c r="C25">
        <v>1</v>
      </c>
      <c r="D25">
        <v>3</v>
      </c>
      <c r="E25">
        <v>7</v>
      </c>
      <c r="F25">
        <v>15</v>
      </c>
    </row>
    <row r="26" spans="1:6" x14ac:dyDescent="0.2">
      <c r="A26" t="s">
        <v>23</v>
      </c>
      <c r="B26" s="2">
        <v>33016666.666666668</v>
      </c>
      <c r="C26" s="2">
        <v>1556666.66666667</v>
      </c>
      <c r="D26" s="2">
        <v>1340000</v>
      </c>
      <c r="E26" s="2">
        <v>1655000</v>
      </c>
      <c r="F26" s="2">
        <v>891666.66666666663</v>
      </c>
    </row>
    <row r="27" spans="1:6" x14ac:dyDescent="0.2">
      <c r="A27" t="s">
        <v>24</v>
      </c>
      <c r="B27" s="2">
        <v>66666.666666666672</v>
      </c>
      <c r="C27" s="2">
        <v>10100</v>
      </c>
      <c r="D27" s="2">
        <v>40200</v>
      </c>
      <c r="E27" s="2">
        <v>9183.3333333333339</v>
      </c>
      <c r="F27" s="2">
        <v>3416.6666666666665</v>
      </c>
    </row>
    <row r="34" spans="1:6" x14ac:dyDescent="0.2">
      <c r="A34" t="s">
        <v>28</v>
      </c>
      <c r="B34" t="s">
        <v>6</v>
      </c>
      <c r="C34" t="s">
        <v>15</v>
      </c>
      <c r="D34" t="s">
        <v>16</v>
      </c>
      <c r="E34" t="s">
        <v>29</v>
      </c>
      <c r="F34">
        <v>15</v>
      </c>
    </row>
    <row r="35" spans="1:6" x14ac:dyDescent="0.2">
      <c r="A35" t="s">
        <v>23</v>
      </c>
      <c r="B35" s="2">
        <v>22090175.040803395</v>
      </c>
      <c r="C35" s="2">
        <v>208000</v>
      </c>
      <c r="D35" s="2">
        <v>170220.44530549203</v>
      </c>
      <c r="E35" s="2">
        <v>12535782.118931923</v>
      </c>
      <c r="F35" s="2">
        <v>127704.0850299365</v>
      </c>
    </row>
    <row r="36" spans="1:6" x14ac:dyDescent="0.2">
      <c r="A36" t="s">
        <v>24</v>
      </c>
      <c r="B36" s="2">
        <v>9673.847907287618</v>
      </c>
      <c r="C36" s="2">
        <v>2466.94818213382</v>
      </c>
      <c r="D36" s="2">
        <v>26166.199571202542</v>
      </c>
      <c r="E36" s="2">
        <v>2929.7326385411543</v>
      </c>
      <c r="F36" s="2">
        <v>1814.754345175493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58A448-0FCC-DC44-8928-0F593C7C702D}">
  <dimension ref="A1:O4"/>
  <sheetViews>
    <sheetView tabSelected="1" zoomScale="127" zoomScaleNormal="127" workbookViewId="0">
      <selection activeCell="G24" sqref="G24"/>
    </sheetView>
  </sheetViews>
  <sheetFormatPr baseColWidth="10" defaultRowHeight="16" x14ac:dyDescent="0.2"/>
  <sheetData>
    <row r="1" spans="1:15" x14ac:dyDescent="0.2">
      <c r="A1" t="s">
        <v>34</v>
      </c>
      <c r="J1" t="s">
        <v>34</v>
      </c>
    </row>
    <row r="2" spans="1:15" x14ac:dyDescent="0.2">
      <c r="A2" t="s">
        <v>30</v>
      </c>
      <c r="B2">
        <v>0</v>
      </c>
      <c r="C2">
        <v>7</v>
      </c>
      <c r="D2">
        <v>15</v>
      </c>
      <c r="E2">
        <v>43</v>
      </c>
      <c r="F2">
        <v>67</v>
      </c>
      <c r="J2" t="s">
        <v>30</v>
      </c>
      <c r="K2">
        <v>0</v>
      </c>
      <c r="L2">
        <v>1</v>
      </c>
      <c r="M2">
        <v>3</v>
      </c>
      <c r="N2">
        <v>7</v>
      </c>
      <c r="O2">
        <v>15</v>
      </c>
    </row>
    <row r="3" spans="1:15" x14ac:dyDescent="0.2">
      <c r="A3" t="s">
        <v>23</v>
      </c>
      <c r="B3">
        <v>100</v>
      </c>
      <c r="C3">
        <v>4.17</v>
      </c>
      <c r="D3">
        <v>2.7</v>
      </c>
      <c r="E3" s="7">
        <v>8.7127713276123175E-2</v>
      </c>
      <c r="F3" s="7">
        <v>1.0095911155981829E-4</v>
      </c>
      <c r="J3" t="s">
        <v>23</v>
      </c>
      <c r="K3">
        <v>100</v>
      </c>
      <c r="L3">
        <v>4.71</v>
      </c>
      <c r="M3">
        <v>4.0599999999999996</v>
      </c>
      <c r="N3">
        <v>4.17</v>
      </c>
      <c r="O3">
        <v>2.7</v>
      </c>
    </row>
    <row r="4" spans="1:15" x14ac:dyDescent="0.2">
      <c r="A4" t="s">
        <v>24</v>
      </c>
      <c r="B4">
        <v>100</v>
      </c>
      <c r="C4">
        <v>13.78</v>
      </c>
      <c r="D4">
        <v>5.13</v>
      </c>
      <c r="E4" s="7">
        <v>0.70000000000000007</v>
      </c>
      <c r="F4" s="7">
        <v>0.05</v>
      </c>
      <c r="J4" t="s">
        <v>24</v>
      </c>
      <c r="K4">
        <v>100</v>
      </c>
      <c r="L4">
        <v>15.28</v>
      </c>
      <c r="M4">
        <v>60.3</v>
      </c>
      <c r="N4">
        <v>13.78</v>
      </c>
      <c r="O4">
        <v>5.13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day 0</vt:lpstr>
      <vt:lpstr>day 1</vt:lpstr>
      <vt:lpstr>day 3</vt:lpstr>
      <vt:lpstr>day 7</vt:lpstr>
      <vt:lpstr>day 15</vt:lpstr>
      <vt:lpstr>day 43</vt:lpstr>
      <vt:lpstr>day 67</vt:lpstr>
      <vt:lpstr>CFU mL vs Time</vt:lpstr>
      <vt:lpstr>Percentage vs time</vt:lpstr>
      <vt:lpstr>Shock Assay </vt:lpstr>
      <vt:lpstr>CFU mL</vt:lpstr>
      <vt:lpstr>day 1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Johanyx Rodriguez</dc:creator>
  <cp:lastModifiedBy>Johanyx Rodriguez</cp:lastModifiedBy>
  <dcterms:created xsi:type="dcterms:W3CDTF">2024-04-19T16:58:57Z</dcterms:created>
  <dcterms:modified xsi:type="dcterms:W3CDTF">2024-07-15T23:50:11Z</dcterms:modified>
</cp:coreProperties>
</file>