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2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eagan/Library/CloudStorage/GoogleDrive-meagan.collins@uri.edu/Shared drives/KRamsey Lab/Meagan Collins/Growth Curves/"/>
    </mc:Choice>
  </mc:AlternateContent>
  <xr:revisionPtr revIDLastSave="0" documentId="13_ncr:1_{4D9BA989-8DBF-D042-9F1A-7C606C282D81}" xr6:coauthVersionLast="47" xr6:coauthVersionMax="47" xr10:uidLastSave="{00000000-0000-0000-0000-000000000000}"/>
  <bookViews>
    <workbookView xWindow="0" yWindow="500" windowWidth="28800" windowHeight="16140" xr2:uid="{FE33040B-FB12-0C43-8D88-4A80D4F89D52}"/>
  </bookViews>
  <sheets>
    <sheet name="pF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0" i="1" l="1"/>
  <c r="C25" i="1"/>
  <c r="C27" i="1"/>
  <c r="C28" i="1"/>
  <c r="C31" i="1"/>
  <c r="C34" i="1"/>
  <c r="C24" i="1"/>
  <c r="C47" i="1" s="1"/>
  <c r="D28" i="1"/>
  <c r="P13" i="1"/>
  <c r="D24" i="1"/>
  <c r="B54" i="1" s="1"/>
  <c r="O13" i="1"/>
  <c r="Q13" i="1"/>
  <c r="R13" i="1"/>
  <c r="N13" i="1"/>
  <c r="O12" i="1"/>
  <c r="Q12" i="1"/>
  <c r="R12" i="1"/>
  <c r="N12" i="1"/>
  <c r="O11" i="1"/>
  <c r="Q11" i="1"/>
  <c r="R11" i="1"/>
  <c r="N11" i="1"/>
  <c r="O10" i="1"/>
  <c r="P10" i="1"/>
  <c r="Q10" i="1"/>
  <c r="R10" i="1"/>
  <c r="N10" i="1"/>
  <c r="O5" i="1"/>
  <c r="P5" i="1"/>
  <c r="Q5" i="1"/>
  <c r="R5" i="1"/>
  <c r="N5" i="1"/>
  <c r="N4" i="1"/>
  <c r="O4" i="1"/>
  <c r="Q4" i="1"/>
  <c r="R4" i="1"/>
  <c r="O3" i="1"/>
  <c r="Q3" i="1"/>
  <c r="R3" i="1"/>
  <c r="N3" i="1"/>
  <c r="R2" i="1"/>
  <c r="O2" i="1"/>
  <c r="P2" i="1"/>
  <c r="Q2" i="1"/>
  <c r="N2" i="1"/>
  <c r="B31" i="1"/>
  <c r="D30" i="1"/>
  <c r="B30" i="1"/>
  <c r="B33" i="1"/>
  <c r="D34" i="1"/>
  <c r="B34" i="1"/>
  <c r="D33" i="1"/>
  <c r="B57" i="1" s="1"/>
  <c r="B28" i="1"/>
  <c r="D27" i="1"/>
  <c r="B55" i="1" s="1"/>
  <c r="B27" i="1"/>
  <c r="B25" i="1"/>
  <c r="B24" i="1"/>
  <c r="D25" i="1"/>
  <c r="P3" i="1" l="1"/>
  <c r="P4" i="1"/>
  <c r="P11" i="1"/>
  <c r="C43" i="1"/>
  <c r="C49" i="1"/>
  <c r="C50" i="1"/>
  <c r="D31" i="1"/>
  <c r="B56" i="1" s="1"/>
  <c r="P12" i="1"/>
  <c r="C48" i="1"/>
  <c r="C44" i="1"/>
  <c r="C42" i="1"/>
  <c r="B48" i="1"/>
  <c r="C41" i="1"/>
  <c r="B44" i="1"/>
  <c r="B41" i="1"/>
  <c r="B47" i="1"/>
  <c r="B42" i="1"/>
  <c r="B43" i="1"/>
  <c r="B49" i="1"/>
  <c r="B50" i="1"/>
  <c r="C54" i="1"/>
  <c r="C55" i="1"/>
  <c r="C57" i="1"/>
  <c r="C56" i="1" l="1"/>
  <c r="C62" i="1"/>
  <c r="B61" i="1"/>
  <c r="C61" i="1"/>
  <c r="B62" i="1"/>
  <c r="C63" i="1"/>
  <c r="C60" i="1"/>
  <c r="B63" i="1"/>
  <c r="B60" i="1"/>
</calcChain>
</file>

<file path=xl/sharedStrings.xml><?xml version="1.0" encoding="utf-8"?>
<sst xmlns="http://schemas.openxmlformats.org/spreadsheetml/2006/main" count="51" uniqueCount="29">
  <si>
    <t>Tube</t>
  </si>
  <si>
    <t>Sample</t>
  </si>
  <si>
    <t>Averages</t>
  </si>
  <si>
    <t>Generation Times</t>
  </si>
  <si>
    <t>St Dev</t>
  </si>
  <si>
    <t xml:space="preserve"> </t>
  </si>
  <si>
    <t>0 hrs</t>
  </si>
  <si>
    <t>0-2</t>
  </si>
  <si>
    <t>Avg 0-2 hr</t>
  </si>
  <si>
    <t>St Dev 0-2 hr</t>
  </si>
  <si>
    <t>LVS</t>
  </si>
  <si>
    <t>ΔrpsU2</t>
  </si>
  <si>
    <t>FLAG</t>
  </si>
  <si>
    <t>vsvg</t>
  </si>
  <si>
    <t>2-4 hrs</t>
  </si>
  <si>
    <t>4-6 hrs</t>
  </si>
  <si>
    <t>VSVG</t>
  </si>
  <si>
    <t>Avg 2-4 hr</t>
  </si>
  <si>
    <t>St Dev 2-4 hr</t>
  </si>
  <si>
    <t>Avg 4-6 hr</t>
  </si>
  <si>
    <t>St Dev 4-6 hr</t>
  </si>
  <si>
    <t>overall avg</t>
  </si>
  <si>
    <t>st dev overall</t>
  </si>
  <si>
    <t>VSV-G</t>
  </si>
  <si>
    <t>Flag</t>
  </si>
  <si>
    <t>LVS pF</t>
  </si>
  <si>
    <t>LVS ΔrpsU2-pF</t>
  </si>
  <si>
    <t>LVS ∆rpsU2-pF-∆rpsu2-VSV-G</t>
  </si>
  <si>
    <t>LVS ∆rpsU2-pF-∆rpsu2-FLAG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</si>
</sst>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2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16" fontId="0" fillId="0" borderId="0" xfId="0" applyNumberFormat="1"/>
    <xf numFmtId="164" fontId="0" fillId="0" borderId="0" xfId="0" applyNumberFormat="1"/>
    <xf numFmtId="1" fontId="0" fillId="0" borderId="0" xfId="0" applyNumberFormat="1"/>
    <xf numFmtId="0" fontId="1" fillId="0" borderId="0" xfId="0" applyFont="1"/>
    <xf numFmtId="165" fontId="0" fillId="0" borderId="0" xfId="0" applyNumberFormat="1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0"/>
          <c:order val="0"/>
          <c:tx>
            <c:strRef>
              <c:f>pFs!$M$2</c:f>
              <c:strCache>
                <c:ptCount val="1"/>
                <c:pt idx="0">
                  <c:v>LVS pF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pFs!$N$1:$R$1</c:f>
              <c:numCache>
                <c:formatCode>General</c:formatCode>
                <c:ptCount val="5"/>
                <c:pt idx="0" formatCode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 formatCode="0">
                  <c:v>24</c:v>
                </c:pt>
              </c:numCache>
            </c:numRef>
          </c:xVal>
          <c:yVal>
            <c:numRef>
              <c:f>pFs!$N$2:$R$2</c:f>
              <c:numCache>
                <c:formatCode>0.000</c:formatCode>
                <c:ptCount val="5"/>
                <c:pt idx="0">
                  <c:v>7.1500000000000008E-2</c:v>
                </c:pt>
                <c:pt idx="1">
                  <c:v>0.16399999999999998</c:v>
                </c:pt>
                <c:pt idx="2">
                  <c:v>0.23499999999999999</c:v>
                </c:pt>
                <c:pt idx="3">
                  <c:v>0.39949999999999997</c:v>
                </c:pt>
                <c:pt idx="4">
                  <c:v>1.95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0BB9-C148-B3ED-9E9F82CF8290}"/>
            </c:ext>
          </c:extLst>
        </c:ser>
        <c:ser>
          <c:idx val="1"/>
          <c:order val="1"/>
          <c:tx>
            <c:strRef>
              <c:f>pFs!$M$3</c:f>
              <c:strCache>
                <c:ptCount val="1"/>
                <c:pt idx="0">
                  <c:v>LVS ΔrpsU2-pF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pFs!$N$1:$R$1</c:f>
              <c:numCache>
                <c:formatCode>General</c:formatCode>
                <c:ptCount val="5"/>
                <c:pt idx="0" formatCode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 formatCode="0">
                  <c:v>24</c:v>
                </c:pt>
              </c:numCache>
            </c:numRef>
          </c:xVal>
          <c:yVal>
            <c:numRef>
              <c:f>pFs!$N$3:$R$3</c:f>
              <c:numCache>
                <c:formatCode>0.000</c:formatCode>
                <c:ptCount val="5"/>
                <c:pt idx="0">
                  <c:v>7.1500000000000008E-2</c:v>
                </c:pt>
                <c:pt idx="1">
                  <c:v>0.15200000000000002</c:v>
                </c:pt>
                <c:pt idx="2">
                  <c:v>0.17499999999999999</c:v>
                </c:pt>
                <c:pt idx="3">
                  <c:v>0.24099999999999999</c:v>
                </c:pt>
                <c:pt idx="4">
                  <c:v>0.58499999999999996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0BB9-C148-B3ED-9E9F82CF8290}"/>
            </c:ext>
          </c:extLst>
        </c:ser>
        <c:ser>
          <c:idx val="2"/>
          <c:order val="2"/>
          <c:tx>
            <c:strRef>
              <c:f>pFs!$M$4</c:f>
              <c:strCache>
                <c:ptCount val="1"/>
                <c:pt idx="0">
                  <c:v>LVS ∆rpsU2-pF-∆rpsu2-VSV-G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pFs!$N$1:$R$1</c:f>
              <c:numCache>
                <c:formatCode>General</c:formatCode>
                <c:ptCount val="5"/>
                <c:pt idx="0" formatCode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 formatCode="0">
                  <c:v>24</c:v>
                </c:pt>
              </c:numCache>
            </c:numRef>
          </c:xVal>
          <c:yVal>
            <c:numRef>
              <c:f>pFs!$N$4:$R$4</c:f>
              <c:numCache>
                <c:formatCode>0.000</c:formatCode>
                <c:ptCount val="5"/>
                <c:pt idx="0">
                  <c:v>9.1999999999999998E-2</c:v>
                </c:pt>
                <c:pt idx="1">
                  <c:v>0.13700000000000001</c:v>
                </c:pt>
                <c:pt idx="2">
                  <c:v>0.19500000000000001</c:v>
                </c:pt>
                <c:pt idx="3">
                  <c:v>0.3175</c:v>
                </c:pt>
                <c:pt idx="4">
                  <c:v>1.3900000000000001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0BB9-C148-B3ED-9E9F82CF8290}"/>
            </c:ext>
          </c:extLst>
        </c:ser>
        <c:ser>
          <c:idx val="3"/>
          <c:order val="3"/>
          <c:tx>
            <c:strRef>
              <c:f>pFs!$M$5</c:f>
              <c:strCache>
                <c:ptCount val="1"/>
                <c:pt idx="0">
                  <c:v>LVS ∆rpsU2-pF-∆rpsu2-FLAG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pFs!$N$1:$R$1</c:f>
              <c:numCache>
                <c:formatCode>General</c:formatCode>
                <c:ptCount val="5"/>
                <c:pt idx="0" formatCode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 formatCode="0">
                  <c:v>24</c:v>
                </c:pt>
              </c:numCache>
            </c:numRef>
          </c:xVal>
          <c:yVal>
            <c:numRef>
              <c:f>pFs!$N$5:$R$5</c:f>
              <c:numCache>
                <c:formatCode>0.000</c:formatCode>
                <c:ptCount val="5"/>
                <c:pt idx="0">
                  <c:v>6.8500000000000005E-2</c:v>
                </c:pt>
                <c:pt idx="1">
                  <c:v>0.126</c:v>
                </c:pt>
                <c:pt idx="2">
                  <c:v>0.13500000000000001</c:v>
                </c:pt>
                <c:pt idx="3">
                  <c:v>0.26150000000000001</c:v>
                </c:pt>
                <c:pt idx="4">
                  <c:v>1.0350000000000001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B6A2-4868-ADC6-98445F46FA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04399919"/>
        <c:axId val="304332815"/>
      </c:scatterChart>
      <c:valAx>
        <c:axId val="304399919"/>
        <c:scaling>
          <c:orientation val="minMax"/>
          <c:max val="2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Time (hours)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4332815"/>
        <c:crossesAt val="1.0000000000000002E-2"/>
        <c:crossBetween val="midCat"/>
        <c:majorUnit val="2"/>
      </c:valAx>
      <c:valAx>
        <c:axId val="304332815"/>
        <c:scaling>
          <c:logBase val="10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OD600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0" sourceLinked="1"/>
        <c:majorTickMark val="none"/>
        <c:minorTickMark val="out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4399919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Generation time 2-4 hr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pFs!$B$46</c:f>
              <c:strCache>
                <c:ptCount val="1"/>
                <c:pt idx="0">
                  <c:v>Avg 2-4 hr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2781-0547-90BF-BFB67C8345A2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2781-0547-90BF-BFB67C8345A2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2781-0547-90BF-BFB67C8345A2}"/>
              </c:ext>
            </c:extLst>
          </c:dPt>
          <c:errBars>
            <c:errBarType val="both"/>
            <c:errValType val="cust"/>
            <c:noEndCap val="0"/>
            <c:plus>
              <c:numRef>
                <c:f>pFs!$C$47:$C$50</c:f>
                <c:numCache>
                  <c:formatCode>General</c:formatCode>
                  <c:ptCount val="4"/>
                  <c:pt idx="0">
                    <c:v>55.887415462845368</c:v>
                  </c:pt>
                  <c:pt idx="1">
                    <c:v>4791.6515166507625</c:v>
                  </c:pt>
                  <c:pt idx="2">
                    <c:v>76.139823907135735</c:v>
                  </c:pt>
                  <c:pt idx="3">
                    <c:v>0</c:v>
                  </c:pt>
                </c:numCache>
              </c:numRef>
            </c:plus>
            <c:minus>
              <c:numRef>
                <c:f>pFs!$C$47:$C$50</c:f>
                <c:numCache>
                  <c:formatCode>General</c:formatCode>
                  <c:ptCount val="4"/>
                  <c:pt idx="0">
                    <c:v>55.887415462845368</c:v>
                  </c:pt>
                  <c:pt idx="1">
                    <c:v>4791.6515166507625</c:v>
                  </c:pt>
                  <c:pt idx="2">
                    <c:v>76.139823907135735</c:v>
                  </c:pt>
                  <c:pt idx="3">
                    <c:v>0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pFs!$A$47:$A$50</c:f>
              <c:strCache>
                <c:ptCount val="4"/>
                <c:pt idx="0">
                  <c:v>LVS pF</c:v>
                </c:pt>
                <c:pt idx="1">
                  <c:v>LVS ΔrpsU2-pF</c:v>
                </c:pt>
                <c:pt idx="2">
                  <c:v>LVS ∆rpsU2-pF-∆rpsu2-VSV-G</c:v>
                </c:pt>
                <c:pt idx="3">
                  <c:v>LVS ∆rpsU2-pF-∆rpsu2-FLAG</c:v>
                </c:pt>
              </c:strCache>
            </c:strRef>
          </c:cat>
          <c:val>
            <c:numRef>
              <c:f>pFs!$B$47:$B$50</c:f>
              <c:numCache>
                <c:formatCode>General</c:formatCode>
                <c:ptCount val="4"/>
                <c:pt idx="0">
                  <c:v>242.16350636294311</c:v>
                </c:pt>
                <c:pt idx="1">
                  <c:v>3686.924157414097</c:v>
                </c:pt>
                <c:pt idx="2">
                  <c:v>248.2068771240011</c:v>
                </c:pt>
                <c:pt idx="3">
                  <c:v>480.23367018639078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42-41D6-9B31-5907C15BC0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42162224"/>
        <c:axId val="1642161392"/>
      </c:barChart>
      <c:catAx>
        <c:axId val="1642162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42161392"/>
        <c:crosses val="autoZero"/>
        <c:auto val="1"/>
        <c:lblAlgn val="ctr"/>
        <c:lblOffset val="100"/>
        <c:noMultiLvlLbl val="0"/>
      </c:catAx>
      <c:valAx>
        <c:axId val="16421613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421622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Generation time</a:t>
            </a:r>
            <a:r>
              <a:rPr lang="en-US" baseline="0"/>
              <a:t> 0-2</a:t>
            </a:r>
            <a:r>
              <a:rPr lang="en-US"/>
              <a:t> hr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pFs!$B$40</c:f>
              <c:strCache>
                <c:ptCount val="1"/>
                <c:pt idx="0">
                  <c:v>Avg 0-2 hr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pFs!$C$41:$C$44</c:f>
                <c:numCache>
                  <c:formatCode>General</c:formatCode>
                  <c:ptCount val="4"/>
                  <c:pt idx="0">
                    <c:v>2.3819172541230587</c:v>
                  </c:pt>
                  <c:pt idx="1">
                    <c:v>27.528967579881723</c:v>
                  </c:pt>
                  <c:pt idx="2">
                    <c:v>59.989617695707359</c:v>
                  </c:pt>
                  <c:pt idx="3">
                    <c:v>2.3272118910920061</c:v>
                  </c:pt>
                </c:numCache>
              </c:numRef>
            </c:plus>
            <c:minus>
              <c:numRef>
                <c:f>pFs!$C$41:$C$44</c:f>
                <c:numCache>
                  <c:formatCode>General</c:formatCode>
                  <c:ptCount val="4"/>
                  <c:pt idx="0">
                    <c:v>2.3819172541230587</c:v>
                  </c:pt>
                  <c:pt idx="1">
                    <c:v>27.528967579881723</c:v>
                  </c:pt>
                  <c:pt idx="2">
                    <c:v>59.989617695707359</c:v>
                  </c:pt>
                  <c:pt idx="3">
                    <c:v>2.3272118910920061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pFs!$A$41:$A$44</c:f>
              <c:strCache>
                <c:ptCount val="4"/>
                <c:pt idx="0">
                  <c:v>LVS</c:v>
                </c:pt>
                <c:pt idx="1">
                  <c:v>ΔrpsU2</c:v>
                </c:pt>
                <c:pt idx="2">
                  <c:v>VSVG</c:v>
                </c:pt>
                <c:pt idx="3">
                  <c:v>FLAG</c:v>
                </c:pt>
              </c:strCache>
            </c:strRef>
          </c:cat>
          <c:val>
            <c:numRef>
              <c:f>pFs!$B$41:$B$44</c:f>
              <c:numCache>
                <c:formatCode>General</c:formatCode>
                <c:ptCount val="4"/>
                <c:pt idx="0">
                  <c:v>100.95798338062207</c:v>
                </c:pt>
                <c:pt idx="1">
                  <c:v>115.10653301472313</c:v>
                </c:pt>
                <c:pt idx="2">
                  <c:v>214.87842512997918</c:v>
                </c:pt>
                <c:pt idx="3">
                  <c:v>137.40088767212521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2F-4C8C-A5EB-4680576C87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42162224"/>
        <c:axId val="1642161392"/>
      </c:barChart>
      <c:catAx>
        <c:axId val="1642162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42161392"/>
        <c:crosses val="autoZero"/>
        <c:auto val="1"/>
        <c:lblAlgn val="ctr"/>
        <c:lblOffset val="100"/>
        <c:noMultiLvlLbl val="0"/>
      </c:catAx>
      <c:valAx>
        <c:axId val="16421613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421622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Generation time 4-6 hr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pFs!$B$46</c:f>
              <c:strCache>
                <c:ptCount val="1"/>
                <c:pt idx="0">
                  <c:v>Avg 2-4 hr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pFs!$C$54:$C$57</c:f>
                <c:numCache>
                  <c:formatCode>General</c:formatCode>
                  <c:ptCount val="4"/>
                  <c:pt idx="0">
                    <c:v>4.022288162479339</c:v>
                  </c:pt>
                  <c:pt idx="1">
                    <c:v>13.848582597465921</c:v>
                  </c:pt>
                  <c:pt idx="2">
                    <c:v>13.588445706925658</c:v>
                  </c:pt>
                  <c:pt idx="3">
                    <c:v>26.689417475755338</c:v>
                  </c:pt>
                </c:numCache>
              </c:numRef>
            </c:plus>
            <c:minus>
              <c:numRef>
                <c:f>pFs!$C$54:$C$57</c:f>
                <c:numCache>
                  <c:formatCode>General</c:formatCode>
                  <c:ptCount val="4"/>
                  <c:pt idx="0">
                    <c:v>4.022288162479339</c:v>
                  </c:pt>
                  <c:pt idx="1">
                    <c:v>13.848582597465921</c:v>
                  </c:pt>
                  <c:pt idx="2">
                    <c:v>13.588445706925658</c:v>
                  </c:pt>
                  <c:pt idx="3">
                    <c:v>26.689417475755338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pFs!$A$54:$A$57</c:f>
              <c:strCache>
                <c:ptCount val="4"/>
                <c:pt idx="0">
                  <c:v>LVS</c:v>
                </c:pt>
                <c:pt idx="1">
                  <c:v>ΔrpsU2</c:v>
                </c:pt>
                <c:pt idx="2">
                  <c:v>VSVG</c:v>
                </c:pt>
                <c:pt idx="3">
                  <c:v>FLAG</c:v>
                </c:pt>
              </c:strCache>
            </c:strRef>
          </c:cat>
          <c:val>
            <c:numRef>
              <c:f>pFs!$B$54:$B$57</c:f>
              <c:numCache>
                <c:formatCode>General</c:formatCode>
                <c:ptCount val="4"/>
                <c:pt idx="0">
                  <c:v>118.73354862584259</c:v>
                </c:pt>
                <c:pt idx="1">
                  <c:v>261.79368347071579</c:v>
                </c:pt>
                <c:pt idx="2">
                  <c:v>172.18309764781031</c:v>
                </c:pt>
                <c:pt idx="3">
                  <c:v>128.25683319281399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B9-478F-AC5F-D0CEF5944D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42162224"/>
        <c:axId val="1642161392"/>
      </c:barChart>
      <c:catAx>
        <c:axId val="1642162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42161392"/>
        <c:crosses val="autoZero"/>
        <c:auto val="1"/>
        <c:lblAlgn val="ctr"/>
        <c:lblOffset val="100"/>
        <c:noMultiLvlLbl val="0"/>
      </c:catAx>
      <c:valAx>
        <c:axId val="16421613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421622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0"/>
          <c:order val="0"/>
          <c:tx>
            <c:strRef>
              <c:f>pFs!$M$2</c:f>
              <c:strCache>
                <c:ptCount val="1"/>
                <c:pt idx="0">
                  <c:v>LVS pF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pFs!$N$1:$R$1</c:f>
              <c:numCache>
                <c:formatCode>General</c:formatCode>
                <c:ptCount val="5"/>
                <c:pt idx="0" formatCode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 formatCode="0">
                  <c:v>24</c:v>
                </c:pt>
              </c:numCache>
            </c:numRef>
          </c:xVal>
          <c:yVal>
            <c:numRef>
              <c:f>pFs!$N$2:$R$2</c:f>
              <c:numCache>
                <c:formatCode>0.000</c:formatCode>
                <c:ptCount val="5"/>
                <c:pt idx="0">
                  <c:v>7.1500000000000008E-2</c:v>
                </c:pt>
                <c:pt idx="1">
                  <c:v>0.16399999999999998</c:v>
                </c:pt>
                <c:pt idx="2">
                  <c:v>0.23499999999999999</c:v>
                </c:pt>
                <c:pt idx="3">
                  <c:v>0.39949999999999997</c:v>
                </c:pt>
                <c:pt idx="4">
                  <c:v>1.95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B44E-408D-988D-AD5B92216711}"/>
            </c:ext>
          </c:extLst>
        </c:ser>
        <c:ser>
          <c:idx val="1"/>
          <c:order val="1"/>
          <c:tx>
            <c:strRef>
              <c:f>pFs!$M$3</c:f>
              <c:strCache>
                <c:ptCount val="1"/>
                <c:pt idx="0">
                  <c:v>LVS ΔrpsU2-pF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pFs!$N$1:$R$1</c:f>
              <c:numCache>
                <c:formatCode>General</c:formatCode>
                <c:ptCount val="5"/>
                <c:pt idx="0" formatCode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 formatCode="0">
                  <c:v>24</c:v>
                </c:pt>
              </c:numCache>
            </c:numRef>
          </c:xVal>
          <c:yVal>
            <c:numRef>
              <c:f>pFs!$N$3:$R$3</c:f>
              <c:numCache>
                <c:formatCode>0.000</c:formatCode>
                <c:ptCount val="5"/>
                <c:pt idx="0">
                  <c:v>7.1500000000000008E-2</c:v>
                </c:pt>
                <c:pt idx="1">
                  <c:v>0.15200000000000002</c:v>
                </c:pt>
                <c:pt idx="2">
                  <c:v>0.17499999999999999</c:v>
                </c:pt>
                <c:pt idx="3">
                  <c:v>0.24099999999999999</c:v>
                </c:pt>
                <c:pt idx="4">
                  <c:v>0.58499999999999996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B44E-408D-988D-AD5B92216711}"/>
            </c:ext>
          </c:extLst>
        </c:ser>
        <c:ser>
          <c:idx val="2"/>
          <c:order val="2"/>
          <c:tx>
            <c:strRef>
              <c:f>pFs!$M$4</c:f>
              <c:strCache>
                <c:ptCount val="1"/>
                <c:pt idx="0">
                  <c:v>LVS ∆rpsU2-pF-∆rpsu2-VSV-G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pFs!$N$1:$R$1</c:f>
              <c:numCache>
                <c:formatCode>General</c:formatCode>
                <c:ptCount val="5"/>
                <c:pt idx="0" formatCode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 formatCode="0">
                  <c:v>24</c:v>
                </c:pt>
              </c:numCache>
            </c:numRef>
          </c:xVal>
          <c:yVal>
            <c:numRef>
              <c:f>pFs!$N$4:$R$4</c:f>
              <c:numCache>
                <c:formatCode>0.000</c:formatCode>
                <c:ptCount val="5"/>
                <c:pt idx="0">
                  <c:v>9.1999999999999998E-2</c:v>
                </c:pt>
                <c:pt idx="1">
                  <c:v>0.13700000000000001</c:v>
                </c:pt>
                <c:pt idx="2">
                  <c:v>0.19500000000000001</c:v>
                </c:pt>
                <c:pt idx="3">
                  <c:v>0.3175</c:v>
                </c:pt>
                <c:pt idx="4">
                  <c:v>1.3900000000000001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B44E-408D-988D-AD5B92216711}"/>
            </c:ext>
          </c:extLst>
        </c:ser>
        <c:ser>
          <c:idx val="3"/>
          <c:order val="3"/>
          <c:tx>
            <c:strRef>
              <c:f>pFs!$M$5</c:f>
              <c:strCache>
                <c:ptCount val="1"/>
                <c:pt idx="0">
                  <c:v>LVS ∆rpsU2-pF-∆rpsu2-FLAG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pFs!$N$1:$R$1</c:f>
              <c:numCache>
                <c:formatCode>General</c:formatCode>
                <c:ptCount val="5"/>
                <c:pt idx="0" formatCode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 formatCode="0">
                  <c:v>24</c:v>
                </c:pt>
              </c:numCache>
            </c:numRef>
          </c:xVal>
          <c:yVal>
            <c:numRef>
              <c:f>pFs!$N$5:$R$5</c:f>
              <c:numCache>
                <c:formatCode>0.000</c:formatCode>
                <c:ptCount val="5"/>
                <c:pt idx="0">
                  <c:v>6.8500000000000005E-2</c:v>
                </c:pt>
                <c:pt idx="1">
                  <c:v>0.126</c:v>
                </c:pt>
                <c:pt idx="2">
                  <c:v>0.13500000000000001</c:v>
                </c:pt>
                <c:pt idx="3">
                  <c:v>0.26150000000000001</c:v>
                </c:pt>
                <c:pt idx="4">
                  <c:v>1.0350000000000001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B44E-408D-988D-AD5B922167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04399919"/>
        <c:axId val="304332815"/>
      </c:scatterChart>
      <c:valAx>
        <c:axId val="304399919"/>
        <c:scaling>
          <c:orientation val="minMax"/>
          <c:max val="8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Time (hours)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4332815"/>
        <c:crossesAt val="1.0000000000000002E-2"/>
        <c:crossBetween val="midCat"/>
        <c:majorUnit val="2"/>
      </c:valAx>
      <c:valAx>
        <c:axId val="304332815"/>
        <c:scaling>
          <c:logBase val="10"/>
          <c:orientation val="minMax"/>
          <c:min val="0.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OD600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0" sourceLinked="1"/>
        <c:majorTickMark val="none"/>
        <c:minorTickMark val="out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4399919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Average</a:t>
            </a:r>
            <a:r>
              <a:rPr lang="en-US" baseline="0"/>
              <a:t> Generation Time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pFs!$B$59</c:f>
              <c:strCache>
                <c:ptCount val="1"/>
                <c:pt idx="0">
                  <c:v>overall avg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solidFill>
                  <a:schemeClr val="accent2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82EA-2A4B-93B6-415496720359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82EA-2A4B-93B6-415496720359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2EA-2A4B-93B6-415496720359}"/>
              </c:ext>
            </c:extLst>
          </c:dPt>
          <c:errBars>
            <c:errBarType val="both"/>
            <c:errValType val="cust"/>
            <c:noEndCap val="0"/>
            <c:plus>
              <c:numRef>
                <c:f>pFs!$C$60:$C$63</c:f>
                <c:numCache>
                  <c:formatCode>General</c:formatCode>
                  <c:ptCount val="4"/>
                  <c:pt idx="0">
                    <c:v>30.42893520199631</c:v>
                  </c:pt>
                  <c:pt idx="1">
                    <c:v>2754.5251161239876</c:v>
                  </c:pt>
                  <c:pt idx="2">
                    <c:v>32.471969546440825</c:v>
                  </c:pt>
                  <c:pt idx="3">
                    <c:v>0</c:v>
                  </c:pt>
                </c:numCache>
              </c:numRef>
            </c:plus>
            <c:minus>
              <c:numRef>
                <c:f>pFs!$C$60:$C$63</c:f>
                <c:numCache>
                  <c:formatCode>General</c:formatCode>
                  <c:ptCount val="4"/>
                  <c:pt idx="0">
                    <c:v>30.42893520199631</c:v>
                  </c:pt>
                  <c:pt idx="1">
                    <c:v>2754.5251161239876</c:v>
                  </c:pt>
                  <c:pt idx="2">
                    <c:v>32.471969546440825</c:v>
                  </c:pt>
                  <c:pt idx="3">
                    <c:v>0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pFs!$A$60:$A$63</c:f>
              <c:strCache>
                <c:ptCount val="4"/>
                <c:pt idx="0">
                  <c:v>LVS</c:v>
                </c:pt>
                <c:pt idx="1">
                  <c:v>ΔrpsU2</c:v>
                </c:pt>
                <c:pt idx="2">
                  <c:v>VSV-G</c:v>
                </c:pt>
                <c:pt idx="3">
                  <c:v>Flag</c:v>
                </c:pt>
              </c:strCache>
            </c:strRef>
          </c:cat>
          <c:val>
            <c:numRef>
              <c:f>pFs!$B$60:$B$63</c:f>
              <c:numCache>
                <c:formatCode>General</c:formatCode>
                <c:ptCount val="4"/>
                <c:pt idx="0">
                  <c:v>153.95167945646926</c:v>
                </c:pt>
                <c:pt idx="1">
                  <c:v>1354.6081246331785</c:v>
                </c:pt>
                <c:pt idx="2">
                  <c:v>211.75613330059687</c:v>
                </c:pt>
                <c:pt idx="3">
                  <c:v>248.63046368377664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EA-2A4B-93B6-4154967203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88727328"/>
        <c:axId val="1588729056"/>
      </c:barChart>
      <c:catAx>
        <c:axId val="1588727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88729056"/>
        <c:crosses val="autoZero"/>
        <c:auto val="1"/>
        <c:lblAlgn val="ctr"/>
        <c:lblOffset val="100"/>
        <c:noMultiLvlLbl val="0"/>
      </c:catAx>
      <c:valAx>
        <c:axId val="15887290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Time</a:t>
                </a:r>
                <a:r>
                  <a:rPr lang="en-US" baseline="0"/>
                  <a:t> (min)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887273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159280</xdr:colOff>
      <xdr:row>19</xdr:row>
      <xdr:rowOff>101071</xdr:rowOff>
    </xdr:from>
    <xdr:to>
      <xdr:col>19</xdr:col>
      <xdr:colOff>119062</xdr:colOff>
      <xdr:row>42</xdr:row>
      <xdr:rowOff>128059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30F405B-449B-0A4F-8698-B845B5FBE1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690563</xdr:colOff>
      <xdr:row>52</xdr:row>
      <xdr:rowOff>17463</xdr:rowOff>
    </xdr:from>
    <xdr:to>
      <xdr:col>9</xdr:col>
      <xdr:colOff>404813</xdr:colOff>
      <xdr:row>65</xdr:row>
      <xdr:rowOff>180975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5566670-2C7D-FC54-F4CA-ABA621C5BE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37</xdr:row>
      <xdr:rowOff>0</xdr:rowOff>
    </xdr:from>
    <xdr:to>
      <xdr:col>9</xdr:col>
      <xdr:colOff>523875</xdr:colOff>
      <xdr:row>50</xdr:row>
      <xdr:rowOff>163513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9183E03B-C18B-400A-B082-8C4FDAD8B6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635000</xdr:colOff>
      <xdr:row>66</xdr:row>
      <xdr:rowOff>39688</xdr:rowOff>
    </xdr:from>
    <xdr:to>
      <xdr:col>9</xdr:col>
      <xdr:colOff>349250</xdr:colOff>
      <xdr:row>80</xdr:row>
      <xdr:rowOff>4763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4C11F36D-AE81-48FB-A822-7439F5801B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20</xdr:col>
      <xdr:colOff>163287</xdr:colOff>
      <xdr:row>18</xdr:row>
      <xdr:rowOff>163285</xdr:rowOff>
    </xdr:from>
    <xdr:to>
      <xdr:col>28</xdr:col>
      <xdr:colOff>676426</xdr:colOff>
      <xdr:row>41</xdr:row>
      <xdr:rowOff>190273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CD5F1E9E-CCED-407B-932C-2F7FEA7BB3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791308</xdr:colOff>
      <xdr:row>47</xdr:row>
      <xdr:rowOff>147516</xdr:rowOff>
    </xdr:from>
    <xdr:to>
      <xdr:col>14</xdr:col>
      <xdr:colOff>752231</xdr:colOff>
      <xdr:row>61</xdr:row>
      <xdr:rowOff>18562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91C7F821-B93F-C490-7446-97308EB5F0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B255CF-3300-8247-B875-07D4790798B6}">
  <dimension ref="A1:T63"/>
  <sheetViews>
    <sheetView tabSelected="1" topLeftCell="E18" zoomScale="125" zoomScaleNormal="130" workbookViewId="0">
      <selection activeCell="M70" sqref="M70"/>
    </sheetView>
  </sheetViews>
  <sheetFormatPr baseColWidth="10" defaultColWidth="10.6640625" defaultRowHeight="16" x14ac:dyDescent="0.2"/>
  <cols>
    <col min="1" max="1" width="23.5" customWidth="1"/>
    <col min="13" max="13" width="18" customWidth="1"/>
  </cols>
  <sheetData>
    <row r="1" spans="1:20" x14ac:dyDescent="0.2">
      <c r="A1" t="s">
        <v>1</v>
      </c>
      <c r="B1" t="s">
        <v>0</v>
      </c>
      <c r="C1" t="s">
        <v>6</v>
      </c>
      <c r="D1">
        <v>2</v>
      </c>
      <c r="E1">
        <v>4</v>
      </c>
      <c r="F1">
        <v>6</v>
      </c>
      <c r="G1">
        <v>24</v>
      </c>
      <c r="L1" t="s">
        <v>2</v>
      </c>
      <c r="M1" t="s">
        <v>1</v>
      </c>
      <c r="N1" s="3">
        <v>0</v>
      </c>
      <c r="O1">
        <v>2</v>
      </c>
      <c r="P1">
        <v>4</v>
      </c>
      <c r="Q1">
        <v>6</v>
      </c>
      <c r="R1" s="3">
        <v>24</v>
      </c>
      <c r="T1" s="3"/>
    </row>
    <row r="2" spans="1:20" x14ac:dyDescent="0.2">
      <c r="A2" t="s">
        <v>10</v>
      </c>
      <c r="B2">
        <v>1.1000000000000001</v>
      </c>
      <c r="C2" s="2">
        <v>7.3999999999999996E-2</v>
      </c>
      <c r="D2" s="2">
        <v>0.17199999999999999</v>
      </c>
      <c r="E2" s="2">
        <v>0.26</v>
      </c>
      <c r="F2" s="2">
        <v>0.44700000000000001</v>
      </c>
      <c r="G2" s="2">
        <v>1.93</v>
      </c>
      <c r="M2" t="s">
        <v>25</v>
      </c>
      <c r="N2" s="2">
        <f>AVERAGE(C2:C3)</f>
        <v>7.1500000000000008E-2</v>
      </c>
      <c r="O2" s="2">
        <f t="shared" ref="O2:Q2" si="0">AVERAGE(D2:D3)</f>
        <v>0.16399999999999998</v>
      </c>
      <c r="P2" s="2">
        <f t="shared" si="0"/>
        <v>0.23499999999999999</v>
      </c>
      <c r="Q2" s="2">
        <f t="shared" si="0"/>
        <v>0.39949999999999997</v>
      </c>
      <c r="R2" s="2">
        <f>AVERAGE(G2:G3)</f>
        <v>1.95</v>
      </c>
      <c r="T2" s="2"/>
    </row>
    <row r="3" spans="1:20" x14ac:dyDescent="0.2">
      <c r="B3">
        <v>1.2</v>
      </c>
      <c r="C3" s="2">
        <v>6.9000000000000006E-2</v>
      </c>
      <c r="D3" s="2">
        <v>0.156</v>
      </c>
      <c r="E3" s="2">
        <v>0.21</v>
      </c>
      <c r="F3" s="2">
        <v>0.35199999999999998</v>
      </c>
      <c r="G3" s="2">
        <v>1.97</v>
      </c>
      <c r="M3" s="4" t="s">
        <v>26</v>
      </c>
      <c r="N3" s="2">
        <f>AVERAGE(C5:C6)</f>
        <v>7.1500000000000008E-2</v>
      </c>
      <c r="O3" s="2">
        <f>AVERAGE(D5:D6)</f>
        <v>0.15200000000000002</v>
      </c>
      <c r="P3" s="2">
        <f>AVERAGE(E5:E6)</f>
        <v>0.17499999999999999</v>
      </c>
      <c r="Q3" s="2">
        <f t="shared" ref="Q3:R3" si="1">AVERAGE(F5:F6)</f>
        <v>0.24099999999999999</v>
      </c>
      <c r="R3" s="2">
        <f t="shared" si="1"/>
        <v>0.58499999999999996</v>
      </c>
      <c r="T3" s="2"/>
    </row>
    <row r="4" spans="1:20" x14ac:dyDescent="0.2">
      <c r="E4" s="2"/>
      <c r="M4" s="6" t="s">
        <v>27</v>
      </c>
      <c r="N4" s="2">
        <f>AVERAGE(C8:C9)</f>
        <v>9.1999999999999998E-2</v>
      </c>
      <c r="O4" s="2">
        <f t="shared" ref="O4:R4" si="2">AVERAGE(D8:D9)</f>
        <v>0.13700000000000001</v>
      </c>
      <c r="P4" s="2">
        <f t="shared" si="2"/>
        <v>0.19500000000000001</v>
      </c>
      <c r="Q4" s="2">
        <f t="shared" si="2"/>
        <v>0.3175</v>
      </c>
      <c r="R4" s="2">
        <f t="shared" si="2"/>
        <v>1.3900000000000001</v>
      </c>
      <c r="T4" s="2"/>
    </row>
    <row r="5" spans="1:20" x14ac:dyDescent="0.2">
      <c r="A5" s="4" t="s">
        <v>11</v>
      </c>
      <c r="B5">
        <v>2.1</v>
      </c>
      <c r="C5" s="2">
        <v>7.2999999999999995E-2</v>
      </c>
      <c r="D5" s="2">
        <v>0.13600000000000001</v>
      </c>
      <c r="E5" s="2">
        <v>0.18</v>
      </c>
      <c r="F5" s="2">
        <v>0.245</v>
      </c>
      <c r="G5" s="2">
        <v>0.54</v>
      </c>
      <c r="M5" s="4" t="s">
        <v>28</v>
      </c>
      <c r="N5" s="2">
        <f>AVERAGE(C11:C12)</f>
        <v>6.8500000000000005E-2</v>
      </c>
      <c r="O5" s="2">
        <f t="shared" ref="O5:R5" si="3">AVERAGE(D11:D12)</f>
        <v>0.126</v>
      </c>
      <c r="P5" s="2">
        <f t="shared" si="3"/>
        <v>0.13500000000000001</v>
      </c>
      <c r="Q5" s="2">
        <f t="shared" si="3"/>
        <v>0.26150000000000001</v>
      </c>
      <c r="R5" s="2">
        <f t="shared" si="3"/>
        <v>1.0350000000000001</v>
      </c>
      <c r="T5" s="2"/>
    </row>
    <row r="6" spans="1:20" x14ac:dyDescent="0.2">
      <c r="A6" s="4"/>
      <c r="B6">
        <v>2.2000000000000002</v>
      </c>
      <c r="C6" s="2">
        <v>7.0000000000000007E-2</v>
      </c>
      <c r="D6" s="2">
        <v>0.16800000000000001</v>
      </c>
      <c r="E6" s="2">
        <v>0.17</v>
      </c>
      <c r="F6" s="2">
        <v>0.23699999999999999</v>
      </c>
      <c r="G6" s="2">
        <v>0.63</v>
      </c>
      <c r="M6" s="4"/>
      <c r="N6" s="2"/>
      <c r="O6" s="2"/>
      <c r="P6" s="2"/>
      <c r="Q6" s="2"/>
      <c r="R6" s="2"/>
      <c r="T6" s="2"/>
    </row>
    <row r="7" spans="1:20" x14ac:dyDescent="0.2">
      <c r="E7" s="2"/>
      <c r="M7" s="4"/>
      <c r="N7" s="2"/>
      <c r="O7" s="2"/>
      <c r="P7" s="2"/>
      <c r="Q7" s="2"/>
      <c r="R7" s="2"/>
      <c r="T7" s="2"/>
    </row>
    <row r="8" spans="1:20" x14ac:dyDescent="0.2">
      <c r="A8" s="4" t="s">
        <v>13</v>
      </c>
      <c r="B8">
        <v>3.1</v>
      </c>
      <c r="C8" s="2">
        <v>0.08</v>
      </c>
      <c r="D8" s="2">
        <v>0.13</v>
      </c>
      <c r="E8" s="2">
        <v>0.2</v>
      </c>
      <c r="F8" s="2">
        <v>0.317</v>
      </c>
      <c r="G8" s="2">
        <v>1.35</v>
      </c>
      <c r="M8" s="4"/>
      <c r="N8" s="2"/>
      <c r="O8" s="2"/>
      <c r="P8" s="2"/>
      <c r="Q8" s="2"/>
      <c r="R8" s="2"/>
      <c r="T8" s="2"/>
    </row>
    <row r="9" spans="1:20" x14ac:dyDescent="0.2">
      <c r="B9">
        <v>3.2</v>
      </c>
      <c r="C9" s="2">
        <v>0.104</v>
      </c>
      <c r="D9" s="2">
        <v>0.14399999999999999</v>
      </c>
      <c r="E9" s="2">
        <v>0.19</v>
      </c>
      <c r="F9" s="2">
        <v>0.318</v>
      </c>
      <c r="G9" s="2">
        <v>1.43</v>
      </c>
      <c r="M9" s="4"/>
      <c r="N9" s="3">
        <v>0</v>
      </c>
      <c r="O9">
        <v>2</v>
      </c>
      <c r="P9">
        <v>3.5</v>
      </c>
      <c r="Q9">
        <v>5</v>
      </c>
      <c r="R9" s="5">
        <v>24.5</v>
      </c>
      <c r="T9" s="2"/>
    </row>
    <row r="10" spans="1:20" x14ac:dyDescent="0.2">
      <c r="A10" s="4"/>
      <c r="E10" s="2"/>
      <c r="L10" t="s">
        <v>4</v>
      </c>
      <c r="M10" t="s">
        <v>10</v>
      </c>
      <c r="N10" s="2">
        <f>STDEV(C2:C3)</f>
        <v>3.5355339059327312E-3</v>
      </c>
      <c r="O10" s="2">
        <f t="shared" ref="O10:R10" si="4">STDEV(D2:D3)</f>
        <v>1.1313708498984752E-2</v>
      </c>
      <c r="P10" s="2">
        <f t="shared" si="4"/>
        <v>3.535533905932739E-2</v>
      </c>
      <c r="Q10" s="2">
        <f t="shared" si="4"/>
        <v>6.7175144212722651E-2</v>
      </c>
      <c r="R10" s="2">
        <f t="shared" si="4"/>
        <v>2.8284271247461926E-2</v>
      </c>
      <c r="T10" s="2"/>
    </row>
    <row r="11" spans="1:20" x14ac:dyDescent="0.2">
      <c r="A11" s="4" t="s">
        <v>12</v>
      </c>
      <c r="B11">
        <v>4.0999999999999996</v>
      </c>
      <c r="C11" s="2">
        <v>6.9000000000000006E-2</v>
      </c>
      <c r="D11" s="2">
        <v>0.126</v>
      </c>
      <c r="E11" s="2">
        <v>0.12</v>
      </c>
      <c r="F11" s="2">
        <v>0.25800000000000001</v>
      </c>
      <c r="G11" s="2">
        <v>1.1000000000000001</v>
      </c>
      <c r="M11" s="4" t="s">
        <v>11</v>
      </c>
      <c r="N11" s="2">
        <f>STDEV(C5:C6)</f>
        <v>2.1213203435596346E-3</v>
      </c>
      <c r="O11" s="2">
        <f t="shared" ref="O11:R11" si="5">STDEV(D5:D6)</f>
        <v>2.2627416997969337E-2</v>
      </c>
      <c r="P11" s="2">
        <f t="shared" si="5"/>
        <v>7.0710678118654623E-3</v>
      </c>
      <c r="Q11" s="2">
        <f t="shared" si="5"/>
        <v>5.6568542494923853E-3</v>
      </c>
      <c r="R11" s="2">
        <f t="shared" si="5"/>
        <v>6.363961030678926E-2</v>
      </c>
    </row>
    <row r="12" spans="1:20" x14ac:dyDescent="0.2">
      <c r="B12">
        <v>4.2</v>
      </c>
      <c r="C12" s="2">
        <v>6.8000000000000005E-2</v>
      </c>
      <c r="D12" s="2">
        <v>0.126</v>
      </c>
      <c r="E12" s="2">
        <v>0.15</v>
      </c>
      <c r="F12" s="2">
        <v>0.26500000000000001</v>
      </c>
      <c r="G12" s="2">
        <v>0.97</v>
      </c>
      <c r="M12" s="4" t="s">
        <v>16</v>
      </c>
      <c r="N12" s="2">
        <f>STDEV(C8:C9)</f>
        <v>1.6970562748477143E-2</v>
      </c>
      <c r="O12" s="2">
        <f t="shared" ref="O12:R12" si="6">STDEV(D8:D9)</f>
        <v>9.8994949366116546E-3</v>
      </c>
      <c r="P12" s="2">
        <f t="shared" si="6"/>
        <v>7.0710678118654814E-3</v>
      </c>
      <c r="Q12" s="2">
        <f t="shared" si="6"/>
        <v>7.0710678118654816E-4</v>
      </c>
      <c r="R12" s="2">
        <f t="shared" si="6"/>
        <v>5.6568542494923699E-2</v>
      </c>
    </row>
    <row r="13" spans="1:20" x14ac:dyDescent="0.2">
      <c r="M13" s="4" t="s">
        <v>12</v>
      </c>
      <c r="N13" s="2">
        <f>STDEV(C11:C12)</f>
        <v>7.0710678118654816E-4</v>
      </c>
      <c r="O13" s="2">
        <f t="shared" ref="O13:R13" si="7">STDEV(D11:D12)</f>
        <v>0</v>
      </c>
      <c r="P13" s="2">
        <f t="shared" si="7"/>
        <v>2.1213203435596403E-2</v>
      </c>
      <c r="Q13" s="2">
        <f t="shared" si="7"/>
        <v>4.9497474683058368E-3</v>
      </c>
      <c r="R13" s="2">
        <f t="shared" si="7"/>
        <v>9.1923881554251255E-2</v>
      </c>
    </row>
    <row r="14" spans="1:20" x14ac:dyDescent="0.2">
      <c r="A14" s="4"/>
      <c r="M14" s="4"/>
      <c r="N14" s="2"/>
      <c r="O14" s="2"/>
      <c r="P14" s="2"/>
      <c r="Q14" s="2"/>
      <c r="R14" s="2"/>
      <c r="S14" s="2"/>
    </row>
    <row r="15" spans="1:20" x14ac:dyDescent="0.2">
      <c r="M15" s="4"/>
      <c r="S15" s="1"/>
    </row>
    <row r="16" spans="1:20" x14ac:dyDescent="0.2">
      <c r="M16" s="4"/>
      <c r="S16" s="1"/>
    </row>
    <row r="17" spans="1:19" x14ac:dyDescent="0.2">
      <c r="M17" s="4"/>
      <c r="S17" s="1"/>
    </row>
    <row r="18" spans="1:19" x14ac:dyDescent="0.2">
      <c r="A18" s="4"/>
      <c r="M18" s="4"/>
    </row>
    <row r="19" spans="1:19" x14ac:dyDescent="0.2">
      <c r="A19" s="4"/>
      <c r="M19" s="4"/>
    </row>
    <row r="20" spans="1:19" x14ac:dyDescent="0.2">
      <c r="A20" s="4"/>
      <c r="M20" s="4"/>
    </row>
    <row r="21" spans="1:19" x14ac:dyDescent="0.2">
      <c r="M21" s="4"/>
    </row>
    <row r="23" spans="1:19" x14ac:dyDescent="0.2">
      <c r="A23" t="s">
        <v>3</v>
      </c>
      <c r="B23" t="s">
        <v>7</v>
      </c>
      <c r="C23" s="1" t="s">
        <v>14</v>
      </c>
      <c r="D23" s="1" t="s">
        <v>15</v>
      </c>
    </row>
    <row r="24" spans="1:19" x14ac:dyDescent="0.2">
      <c r="A24" t="s">
        <v>10</v>
      </c>
      <c r="B24">
        <f>120/(3.3*LOG(D2/C2))</f>
        <v>99.273713538006419</v>
      </c>
      <c r="C24">
        <f>120/(3.3*LOG(E2/D2))</f>
        <v>202.64513590617534</v>
      </c>
      <c r="D24">
        <f>90/(3.3*LOG(F2/E2))</f>
        <v>115.88936139026707</v>
      </c>
    </row>
    <row r="25" spans="1:19" x14ac:dyDescent="0.2">
      <c r="B25">
        <f>120/(3.3*LOG(D3/C3))</f>
        <v>102.64225322323773</v>
      </c>
      <c r="C25">
        <f t="shared" ref="C25:C34" si="8">120/(3.3*LOG(E3/D3))</f>
        <v>281.68187681971091</v>
      </c>
      <c r="D25">
        <f t="shared" ref="D25" si="9">90/(3.3*LOG(F3/E3))</f>
        <v>121.57773586141811</v>
      </c>
    </row>
    <row r="26" spans="1:19" x14ac:dyDescent="0.2">
      <c r="S26" s="1"/>
    </row>
    <row r="27" spans="1:19" x14ac:dyDescent="0.2">
      <c r="A27" s="4" t="s">
        <v>11</v>
      </c>
      <c r="B27">
        <f>120/(3.3*LOG(D5/C5))</f>
        <v>134.57245266952214</v>
      </c>
      <c r="C27">
        <f t="shared" si="8"/>
        <v>298.71487690753759</v>
      </c>
      <c r="D27">
        <f t="shared" ref="C27:D27" si="10">120/(3.3*LOG(F5/E5))</f>
        <v>271.58611013520596</v>
      </c>
    </row>
    <row r="28" spans="1:19" x14ac:dyDescent="0.2">
      <c r="A28" s="4"/>
      <c r="B28">
        <f>120/(3.3*LOG(D6/C6))</f>
        <v>95.640613359924117</v>
      </c>
      <c r="C28">
        <f t="shared" si="8"/>
        <v>7075.1334379206564</v>
      </c>
      <c r="D28">
        <f t="shared" ref="C28:D28" si="11">120/(3.3*LOG(F6/E6))</f>
        <v>252.00125680622563</v>
      </c>
    </row>
    <row r="30" spans="1:19" x14ac:dyDescent="0.2">
      <c r="A30" s="4" t="s">
        <v>16</v>
      </c>
      <c r="B30">
        <f>120/(3.3*LOG(D8/C8))</f>
        <v>172.45935965655607</v>
      </c>
      <c r="C30">
        <f>120/(3.3*LOG(E8/D8))</f>
        <v>194.3678913209157</v>
      </c>
      <c r="D30">
        <f t="shared" ref="C30:D30" si="12">120/(3.3*LOG(F8/E8))</f>
        <v>181.79157975296269</v>
      </c>
    </row>
    <row r="31" spans="1:19" x14ac:dyDescent="0.2">
      <c r="B31">
        <f>120/(3.3*LOG(D9/C9))</f>
        <v>257.29749060340231</v>
      </c>
      <c r="C31">
        <f t="shared" si="8"/>
        <v>302.04586292708649</v>
      </c>
      <c r="D31">
        <f t="shared" ref="C31:D31" si="13">120/(3.3*LOG(F9/E9))</f>
        <v>162.57461554265797</v>
      </c>
    </row>
    <row r="32" spans="1:19" x14ac:dyDescent="0.2">
      <c r="A32" s="4"/>
    </row>
    <row r="33" spans="1:10" x14ac:dyDescent="0.2">
      <c r="A33" s="4" t="s">
        <v>12</v>
      </c>
      <c r="B33">
        <f>120/(3.3*LOG(D11/C11))</f>
        <v>139.04647498157433</v>
      </c>
      <c r="D33">
        <f t="shared" ref="C33:D33" si="14">120/(3.3*LOG(F11/E11))</f>
        <v>109.38456510978855</v>
      </c>
      <c r="J33" t="s">
        <v>5</v>
      </c>
    </row>
    <row r="34" spans="1:10" x14ac:dyDescent="0.2">
      <c r="B34">
        <f>120/(3.3*LOG(D12/C12))</f>
        <v>135.75530036267608</v>
      </c>
      <c r="C34">
        <f t="shared" si="8"/>
        <v>480.23367018639078</v>
      </c>
      <c r="D34">
        <f t="shared" ref="C34:D34" si="15">120/(3.3*LOG(F12/E12))</f>
        <v>147.12910127583942</v>
      </c>
    </row>
    <row r="36" spans="1:10" x14ac:dyDescent="0.2">
      <c r="A36" s="4"/>
    </row>
    <row r="40" spans="1:10" x14ac:dyDescent="0.2">
      <c r="B40" s="1" t="s">
        <v>8</v>
      </c>
      <c r="C40" s="1" t="s">
        <v>9</v>
      </c>
    </row>
    <row r="41" spans="1:10" x14ac:dyDescent="0.2">
      <c r="A41" t="s">
        <v>10</v>
      </c>
      <c r="B41">
        <f>AVERAGE(B24:B26)</f>
        <v>100.95798338062207</v>
      </c>
      <c r="C41">
        <f>STDEV(B24:B25)</f>
        <v>2.3819172541230587</v>
      </c>
    </row>
    <row r="42" spans="1:10" x14ac:dyDescent="0.2">
      <c r="A42" s="4" t="s">
        <v>11</v>
      </c>
      <c r="B42">
        <f>AVERAGE(B27:B29)</f>
        <v>115.10653301472313</v>
      </c>
      <c r="C42">
        <f>STDEV(B27:B28)</f>
        <v>27.528967579881723</v>
      </c>
    </row>
    <row r="43" spans="1:10" x14ac:dyDescent="0.2">
      <c r="A43" s="4" t="s">
        <v>16</v>
      </c>
      <c r="B43">
        <f>AVERAGE(B30:B32)</f>
        <v>214.87842512997918</v>
      </c>
      <c r="C43">
        <f>STDEV(B30:B31)</f>
        <v>59.989617695707359</v>
      </c>
      <c r="E43" s="4"/>
    </row>
    <row r="44" spans="1:10" x14ac:dyDescent="0.2">
      <c r="A44" s="4" t="s">
        <v>12</v>
      </c>
      <c r="B44">
        <f>AVERAGE(B33:B34)</f>
        <v>137.40088767212521</v>
      </c>
      <c r="C44">
        <f>STDEV(B33:B34)</f>
        <v>2.3272118910920061</v>
      </c>
      <c r="E44" s="4"/>
    </row>
    <row r="46" spans="1:10" x14ac:dyDescent="0.2">
      <c r="B46" s="1" t="s">
        <v>17</v>
      </c>
      <c r="C46" s="1" t="s">
        <v>18</v>
      </c>
    </row>
    <row r="47" spans="1:10" x14ac:dyDescent="0.2">
      <c r="A47" t="s">
        <v>25</v>
      </c>
      <c r="B47">
        <f>AVERAGE(C24:C25)</f>
        <v>242.16350636294311</v>
      </c>
      <c r="C47">
        <f>STDEV(C24:C25)</f>
        <v>55.887415462845368</v>
      </c>
    </row>
    <row r="48" spans="1:10" x14ac:dyDescent="0.2">
      <c r="A48" s="4" t="s">
        <v>26</v>
      </c>
      <c r="B48">
        <f>AVERAGE(C27:C28)</f>
        <v>3686.924157414097</v>
      </c>
      <c r="C48">
        <f>STDEV(C27:C28)</f>
        <v>4791.6515166507625</v>
      </c>
    </row>
    <row r="49" spans="1:3" x14ac:dyDescent="0.2">
      <c r="A49" s="6" t="s">
        <v>27</v>
      </c>
      <c r="B49">
        <f>AVERAGE(C30:C31)</f>
        <v>248.2068771240011</v>
      </c>
      <c r="C49">
        <f>STDEV(C30:C31)</f>
        <v>76.139823907135735</v>
      </c>
    </row>
    <row r="50" spans="1:3" x14ac:dyDescent="0.2">
      <c r="A50" s="4" t="s">
        <v>28</v>
      </c>
      <c r="B50">
        <f>AVERAGE(C33:C34)</f>
        <v>480.23367018639078</v>
      </c>
      <c r="C50" t="e">
        <f>STDEV(C33:C34)</f>
        <v>#DIV/0!</v>
      </c>
    </row>
    <row r="51" spans="1:3" x14ac:dyDescent="0.2">
      <c r="A51" s="4"/>
    </row>
    <row r="52" spans="1:3" x14ac:dyDescent="0.2">
      <c r="A52" s="4"/>
      <c r="B52" s="1"/>
      <c r="C52" s="1"/>
    </row>
    <row r="53" spans="1:3" x14ac:dyDescent="0.2">
      <c r="B53" s="1" t="s">
        <v>19</v>
      </c>
      <c r="C53" s="1" t="s">
        <v>20</v>
      </c>
    </row>
    <row r="54" spans="1:3" x14ac:dyDescent="0.2">
      <c r="A54" t="s">
        <v>10</v>
      </c>
      <c r="B54">
        <f>AVERAGE(D24:D25)</f>
        <v>118.73354862584259</v>
      </c>
      <c r="C54">
        <f>STDEV(D24:D26)</f>
        <v>4.022288162479339</v>
      </c>
    </row>
    <row r="55" spans="1:3" x14ac:dyDescent="0.2">
      <c r="A55" s="4" t="s">
        <v>11</v>
      </c>
      <c r="B55">
        <f>AVERAGE(D27:D28)</f>
        <v>261.79368347071579</v>
      </c>
      <c r="C55">
        <f>STDEV(D27:D29)</f>
        <v>13.848582597465921</v>
      </c>
    </row>
    <row r="56" spans="1:3" x14ac:dyDescent="0.2">
      <c r="A56" s="4" t="s">
        <v>16</v>
      </c>
      <c r="B56">
        <f>AVERAGE(D30:D31)</f>
        <v>172.18309764781031</v>
      </c>
      <c r="C56">
        <f>STDEV(D30:D32)</f>
        <v>13.588445706925658</v>
      </c>
    </row>
    <row r="57" spans="1:3" x14ac:dyDescent="0.2">
      <c r="A57" s="4" t="s">
        <v>12</v>
      </c>
      <c r="B57">
        <f>AVERAGE(D33:D34)</f>
        <v>128.25683319281399</v>
      </c>
      <c r="C57">
        <f>STDEV(D33:D35)</f>
        <v>26.689417475755338</v>
      </c>
    </row>
    <row r="59" spans="1:3" x14ac:dyDescent="0.2">
      <c r="B59" t="s">
        <v>21</v>
      </c>
      <c r="C59" t="s">
        <v>22</v>
      </c>
    </row>
    <row r="60" spans="1:3" x14ac:dyDescent="0.2">
      <c r="A60" t="s">
        <v>10</v>
      </c>
      <c r="B60">
        <f>AVERAGE(B41,B47,B54)</f>
        <v>153.95167945646926</v>
      </c>
      <c r="C60">
        <f>STDEV(C41,C47,C54)</f>
        <v>30.42893520199631</v>
      </c>
    </row>
    <row r="61" spans="1:3" x14ac:dyDescent="0.2">
      <c r="A61" s="4" t="s">
        <v>11</v>
      </c>
      <c r="B61">
        <f>AVERAGE(B42,B48,B55)</f>
        <v>1354.6081246331785</v>
      </c>
      <c r="C61">
        <f t="shared" ref="C61:C63" si="16">STDEV(C42,C48,C55)</f>
        <v>2754.5251161239876</v>
      </c>
    </row>
    <row r="62" spans="1:3" x14ac:dyDescent="0.2">
      <c r="A62" s="4" t="s">
        <v>23</v>
      </c>
      <c r="B62">
        <f>AVERAGE(B43,B49,B56)</f>
        <v>211.75613330059687</v>
      </c>
      <c r="C62">
        <f t="shared" si="16"/>
        <v>32.471969546440825</v>
      </c>
    </row>
    <row r="63" spans="1:3" x14ac:dyDescent="0.2">
      <c r="A63" s="4" t="s">
        <v>24</v>
      </c>
      <c r="B63">
        <f>AVERAGE(B44,B50,B57)</f>
        <v>248.63046368377664</v>
      </c>
      <c r="C63" t="e">
        <f t="shared" si="16"/>
        <v>#DIV/0!</v>
      </c>
    </row>
  </sheetData>
  <pageMargins left="0.7" right="0.7" top="0.75" bottom="0.75" header="0.3" footer="0.3"/>
  <pageSetup orientation="portrait" horizontalDpi="90" verticalDpi="9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pFs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Meagan Collins</cp:lastModifiedBy>
  <dcterms:created xsi:type="dcterms:W3CDTF">2020-07-28T15:15:01Z</dcterms:created>
  <dcterms:modified xsi:type="dcterms:W3CDTF">2023-12-08T16:46:09Z</dcterms:modified>
</cp:coreProperties>
</file>