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Maria/"/>
    </mc:Choice>
  </mc:AlternateContent>
  <xr:revisionPtr revIDLastSave="0" documentId="13_ncr:1_{B5BE41E6-C7BE-CB48-A9AC-78194FA86A6E}" xr6:coauthVersionLast="43" xr6:coauthVersionMax="43" xr10:uidLastSave="{00000000-0000-0000-0000-000000000000}"/>
  <bookViews>
    <workbookView xWindow="0" yWindow="460" windowWidth="19420" windowHeight="11020" activeTab="1" xr2:uid="{5C41EF77-CB60-FC44-AD93-93D7C90723EA}"/>
  </bookViews>
  <sheets>
    <sheet name="190716B-gal MJS " sheetId="3" r:id="rId1"/>
    <sheet name="Data for Cha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3" l="1"/>
  <c r="I19" i="3" s="1"/>
  <c r="J19" i="3" s="1"/>
  <c r="G18" i="3"/>
  <c r="I18" i="3" s="1"/>
  <c r="J18" i="3" s="1"/>
  <c r="G17" i="3"/>
  <c r="I17" i="3" s="1"/>
  <c r="J17" i="3" s="1"/>
  <c r="G16" i="3"/>
  <c r="I16" i="3" s="1"/>
  <c r="J16" i="3" s="1"/>
  <c r="G15" i="3"/>
  <c r="I15" i="3" s="1"/>
  <c r="J15" i="3" s="1"/>
  <c r="G14" i="3"/>
  <c r="I14" i="3" s="1"/>
  <c r="J14" i="3" s="1"/>
  <c r="G13" i="3"/>
  <c r="I13" i="3" s="1"/>
  <c r="J13" i="3" s="1"/>
  <c r="G12" i="3"/>
  <c r="I12" i="3" s="1"/>
  <c r="J12" i="3" s="1"/>
  <c r="G11" i="3"/>
  <c r="I11" i="3" s="1"/>
  <c r="J11" i="3" s="1"/>
  <c r="G10" i="3"/>
  <c r="I10" i="3" s="1"/>
  <c r="J10" i="3" s="1"/>
  <c r="G9" i="3"/>
  <c r="I9" i="3" s="1"/>
  <c r="J9" i="3" s="1"/>
  <c r="G8" i="3"/>
  <c r="I8" i="3" s="1"/>
  <c r="J8" i="3" s="1"/>
  <c r="G7" i="3"/>
  <c r="I7" i="3" s="1"/>
  <c r="J7" i="3" s="1"/>
  <c r="G6" i="3"/>
  <c r="I6" i="3" s="1"/>
  <c r="J6" i="3" s="1"/>
  <c r="G5" i="3"/>
  <c r="I5" i="3" s="1"/>
  <c r="J5" i="3" s="1"/>
  <c r="G4" i="3"/>
  <c r="I4" i="3" s="1"/>
  <c r="J4" i="3" s="1"/>
  <c r="G3" i="3"/>
  <c r="I3" i="3" s="1"/>
  <c r="J3" i="3" s="1"/>
  <c r="G2" i="3"/>
  <c r="I2" i="3" s="1"/>
  <c r="J2" i="3" s="1"/>
  <c r="L18" i="3" l="1"/>
  <c r="L14" i="3"/>
  <c r="K14" i="3"/>
  <c r="L16" i="3"/>
  <c r="K16" i="3"/>
  <c r="L8" i="3"/>
  <c r="K8" i="3"/>
  <c r="L4" i="3"/>
  <c r="K4" i="3"/>
  <c r="C5" i="2" l="1"/>
  <c r="K18" i="3"/>
  <c r="B5" i="2" s="1"/>
  <c r="L10" i="3"/>
  <c r="C4" i="2" s="1"/>
  <c r="K10" i="3"/>
  <c r="B4" i="2" s="1"/>
  <c r="L2" i="3"/>
  <c r="K2" i="3"/>
  <c r="K12" i="3"/>
  <c r="L12" i="3"/>
  <c r="L6" i="3"/>
  <c r="K6" i="3"/>
  <c r="B3" i="2" l="1"/>
  <c r="C3" i="2"/>
</calcChain>
</file>

<file path=xl/sharedStrings.xml><?xml version="1.0" encoding="utf-8"?>
<sst xmlns="http://schemas.openxmlformats.org/spreadsheetml/2006/main" count="33" uniqueCount="29">
  <si>
    <t>Sample</t>
  </si>
  <si>
    <t>OD 420</t>
  </si>
  <si>
    <t>OD 550</t>
  </si>
  <si>
    <t>OD 600</t>
  </si>
  <si>
    <t>Start</t>
  </si>
  <si>
    <t>Start Time (min)</t>
  </si>
  <si>
    <t>Tube</t>
  </si>
  <si>
    <t>End Time (min)</t>
  </si>
  <si>
    <t>Miller Units</t>
  </si>
  <si>
    <t>Average</t>
  </si>
  <si>
    <t>St Dev</t>
  </si>
  <si>
    <t>Sample A RT Rep1</t>
  </si>
  <si>
    <t>Sample A RT Rep2</t>
  </si>
  <si>
    <t>Sample B RT Rep1</t>
  </si>
  <si>
    <t>Sample B RT Rep2</t>
  </si>
  <si>
    <t>Sample C RT Rep1</t>
  </si>
  <si>
    <t>Sample C RT Rep2</t>
  </si>
  <si>
    <t>Sample A 42 Rep1</t>
  </si>
  <si>
    <t>Sample A 42 Rep2</t>
  </si>
  <si>
    <t>Sample B 42  Rep2</t>
  </si>
  <si>
    <t>Sample B 42 Rep2</t>
  </si>
  <si>
    <t>Sample C 42 Rep1</t>
  </si>
  <si>
    <t>Sample C 42 Rep2</t>
  </si>
  <si>
    <t>Sample A 37 Rep1</t>
  </si>
  <si>
    <t>Sample B 37 Rep2</t>
  </si>
  <si>
    <t>Sample C 37 Rep1</t>
  </si>
  <si>
    <t>Sample C 37 Rep2</t>
  </si>
  <si>
    <t>Sample B 37 Rep1</t>
  </si>
  <si>
    <t>Time elapsed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</si>
</sst>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4" xfId="0" applyBorder="1"/>
    <xf numFmtId="165" fontId="0" fillId="0" borderId="4" xfId="0" applyNumberFormat="1" applyBorder="1"/>
    <xf numFmtId="0" fontId="0" fillId="0" borderId="3" xfId="0" applyBorder="1"/>
    <xf numFmtId="165" fontId="0" fillId="0" borderId="3" xfId="0" applyNumberFormat="1" applyBorder="1"/>
    <xf numFmtId="2" fontId="0" fillId="0" borderId="3" xfId="0" applyNumberForma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 for Chart'!$C$3:$C$5</c:f>
                <c:numCache>
                  <c:formatCode>General</c:formatCode>
                  <c:ptCount val="3"/>
                  <c:pt idx="0">
                    <c:v>0.91187123013341165</c:v>
                  </c:pt>
                  <c:pt idx="1">
                    <c:v>1.3120822340646121</c:v>
                  </c:pt>
                  <c:pt idx="2">
                    <c:v>2.8252702274866666</c:v>
                  </c:pt>
                </c:numCache>
              </c:numRef>
            </c:plus>
            <c:minus>
              <c:numRef>
                <c:f>'Data for Chart'!$C$3:$C$5</c:f>
                <c:numCache>
                  <c:formatCode>General</c:formatCode>
                  <c:ptCount val="3"/>
                  <c:pt idx="0">
                    <c:v>0.91187123013341165</c:v>
                  </c:pt>
                  <c:pt idx="1">
                    <c:v>1.3120822340646121</c:v>
                  </c:pt>
                  <c:pt idx="2">
                    <c:v>2.8252702274866666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'Data for Chart'!$A$3:$A$5</c:f>
              <c:numCache>
                <c:formatCode>General</c:formatCode>
                <c:ptCount val="3"/>
                <c:pt idx="0">
                  <c:v>25</c:v>
                </c:pt>
                <c:pt idx="1">
                  <c:v>37</c:v>
                </c:pt>
                <c:pt idx="2">
                  <c:v>42</c:v>
                </c:pt>
              </c:numCache>
            </c:numRef>
          </c:cat>
          <c:val>
            <c:numRef>
              <c:f>'Data for Chart'!$B$3:$B$5</c:f>
              <c:numCache>
                <c:formatCode>0.0</c:formatCode>
                <c:ptCount val="3"/>
                <c:pt idx="0">
                  <c:v>61.293448668501561</c:v>
                </c:pt>
                <c:pt idx="1">
                  <c:v>48.589825541349022</c:v>
                </c:pt>
                <c:pt idx="2">
                  <c:v>42.684643781243047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C-4347-BFB5-A634689D8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5585008"/>
        <c:axId val="1015585392"/>
      </c:barChart>
      <c:catAx>
        <c:axId val="101558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585392"/>
        <c:crosses val="autoZero"/>
        <c:auto val="1"/>
        <c:lblAlgn val="ctr"/>
        <c:lblOffset val="100"/>
        <c:noMultiLvlLbl val="0"/>
      </c:catAx>
      <c:valAx>
        <c:axId val="101558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Beta-galactosidase Activity </a:t>
                </a:r>
              </a:p>
              <a:p>
                <a:pPr>
                  <a:defRPr sz="1400" b="1"/>
                </a:pPr>
                <a:r>
                  <a:rPr lang="en-US" sz="1400" b="1"/>
                  <a:t>Miller Units)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585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488950</xdr:colOff>
      <xdr:row>2</xdr:row>
      <xdr:rowOff>146050</xdr:rowOff>
    </xdr:from>
    <xdr:to>
      <xdr:col>12</xdr:col>
      <xdr:colOff>762000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5BF459-942C-9146-A20F-F511D8EFC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DFFCC-34F1-1C45-B06F-4EFF4AF9DAC7}">
  <dimension ref="A1:L25"/>
  <sheetViews>
    <sheetView topLeftCell="A4" workbookViewId="0">
      <selection activeCell="I9" sqref="I9"/>
    </sheetView>
  </sheetViews>
  <sheetFormatPr baseColWidth="10" defaultColWidth="10.6640625" defaultRowHeight="16" x14ac:dyDescent="0.2"/>
  <cols>
    <col min="1" max="1" width="5.1640625" bestFit="1" customWidth="1"/>
    <col min="2" max="2" width="18.83203125" bestFit="1" customWidth="1"/>
    <col min="3" max="5" width="7.33203125" bestFit="1" customWidth="1"/>
  </cols>
  <sheetData>
    <row r="1" spans="1:12" ht="52" thickBot="1" x14ac:dyDescent="0.25">
      <c r="A1" s="7" t="s">
        <v>6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7</v>
      </c>
      <c r="I1" s="8" t="s">
        <v>28</v>
      </c>
      <c r="J1" s="8" t="s">
        <v>8</v>
      </c>
      <c r="K1" s="8" t="s">
        <v>9</v>
      </c>
      <c r="L1" s="8" t="s">
        <v>10</v>
      </c>
    </row>
    <row r="2" spans="1:12" x14ac:dyDescent="0.2">
      <c r="A2" s="1">
        <v>1</v>
      </c>
      <c r="B2" s="1" t="s">
        <v>11</v>
      </c>
      <c r="C2" s="2">
        <v>0.35899999999999999</v>
      </c>
      <c r="D2" s="2">
        <v>6.0000000000000001E-3</v>
      </c>
      <c r="E2" s="2">
        <v>0.40300000000000002</v>
      </c>
      <c r="F2" s="1">
        <v>5</v>
      </c>
      <c r="G2" s="2">
        <f>F2/60</f>
        <v>8.3333333333333329E-2</v>
      </c>
      <c r="H2" s="2">
        <v>72</v>
      </c>
      <c r="I2" s="2">
        <f>H2-G2</f>
        <v>71.916666666666671</v>
      </c>
      <c r="J2" s="3">
        <f>(1000* (C2-1.75 * (D2)))/(E2*0.2*(I2))</f>
        <v>60.122660578684197</v>
      </c>
      <c r="K2" s="3">
        <f>AVERAGE(J2:J3)</f>
        <v>57.621143854463483</v>
      </c>
      <c r="L2" s="3">
        <f>STDEV(J2:J3)</f>
        <v>3.5376788778960564</v>
      </c>
    </row>
    <row r="3" spans="1:12" x14ac:dyDescent="0.2">
      <c r="A3" s="4">
        <v>2</v>
      </c>
      <c r="B3" s="1" t="s">
        <v>12</v>
      </c>
      <c r="C3" s="5">
        <v>0.32300000000000001</v>
      </c>
      <c r="D3" s="5">
        <v>2E-3</v>
      </c>
      <c r="E3" s="2">
        <v>0.40300000000000002</v>
      </c>
      <c r="F3" s="4">
        <v>5</v>
      </c>
      <c r="G3" s="5">
        <f t="shared" ref="G3:G19" si="0">F3/60</f>
        <v>8.3333333333333329E-2</v>
      </c>
      <c r="H3" s="2">
        <v>72</v>
      </c>
      <c r="I3" s="2">
        <f t="shared" ref="I3:I19" si="1">H3-G3</f>
        <v>71.916666666666671</v>
      </c>
      <c r="J3" s="3">
        <f t="shared" ref="J3:J19" si="2">(1000* (C3-1.75 * (D3)))/(E3*0.2*(I3))</f>
        <v>55.119627130242762</v>
      </c>
      <c r="K3" s="6"/>
      <c r="L3" s="6"/>
    </row>
    <row r="4" spans="1:12" x14ac:dyDescent="0.2">
      <c r="A4" s="4">
        <v>3</v>
      </c>
      <c r="B4" s="1" t="s">
        <v>13</v>
      </c>
      <c r="C4" s="5">
        <v>0.35299999999999998</v>
      </c>
      <c r="D4" s="5">
        <v>8.0000000000000002E-3</v>
      </c>
      <c r="E4" s="5">
        <v>0.379</v>
      </c>
      <c r="F4" s="4">
        <v>10</v>
      </c>
      <c r="G4" s="5">
        <f t="shared" si="0"/>
        <v>0.16666666666666666</v>
      </c>
      <c r="H4" s="5">
        <v>72.082999999999998</v>
      </c>
      <c r="I4" s="2">
        <f t="shared" si="1"/>
        <v>71.916333333333327</v>
      </c>
      <c r="J4" s="3">
        <f t="shared" si="2"/>
        <v>62.187479633906143</v>
      </c>
      <c r="K4" s="6">
        <f>AVERAGE(J4:J5)</f>
        <v>60.972163844600466</v>
      </c>
      <c r="L4" s="6">
        <f>STDEV(J4:J5)</f>
        <v>1.7187160718022516</v>
      </c>
    </row>
    <row r="5" spans="1:12" x14ac:dyDescent="0.2">
      <c r="A5" s="4">
        <v>4</v>
      </c>
      <c r="B5" s="1" t="s">
        <v>14</v>
      </c>
      <c r="C5" s="5">
        <v>0.33800000000000002</v>
      </c>
      <c r="D5" s="5">
        <v>7.0000000000000001E-3</v>
      </c>
      <c r="E5" s="5">
        <v>0.379</v>
      </c>
      <c r="F5" s="4">
        <v>10</v>
      </c>
      <c r="G5" s="5">
        <f t="shared" si="0"/>
        <v>0.16666666666666666</v>
      </c>
      <c r="H5" s="5">
        <v>72.082999999999998</v>
      </c>
      <c r="I5" s="2">
        <f t="shared" si="1"/>
        <v>71.916333333333327</v>
      </c>
      <c r="J5" s="3">
        <f t="shared" si="2"/>
        <v>59.756848055294789</v>
      </c>
      <c r="K5" s="6"/>
      <c r="L5" s="6"/>
    </row>
    <row r="6" spans="1:12" x14ac:dyDescent="0.2">
      <c r="A6" s="4">
        <v>5</v>
      </c>
      <c r="B6" s="1" t="s">
        <v>15</v>
      </c>
      <c r="C6" s="5">
        <v>0.36499999999999999</v>
      </c>
      <c r="D6" s="5">
        <v>8.0000000000000002E-3</v>
      </c>
      <c r="E6" s="5">
        <v>0.36299999999999999</v>
      </c>
      <c r="F6" s="4">
        <v>15</v>
      </c>
      <c r="G6" s="5">
        <f t="shared" si="0"/>
        <v>0.25</v>
      </c>
      <c r="H6" s="5">
        <v>72.167000000000002</v>
      </c>
      <c r="I6" s="2">
        <f t="shared" si="1"/>
        <v>71.917000000000002</v>
      </c>
      <c r="J6" s="3">
        <f t="shared" si="2"/>
        <v>67.226257266037976</v>
      </c>
      <c r="K6" s="6">
        <f>AVERAGE(J6:J7)</f>
        <v>65.287038306440735</v>
      </c>
      <c r="L6" s="6">
        <f>STDEV(J6:J7)</f>
        <v>2.7424697530734665</v>
      </c>
    </row>
    <row r="7" spans="1:12" x14ac:dyDescent="0.2">
      <c r="A7" s="4">
        <v>6</v>
      </c>
      <c r="B7" s="1" t="s">
        <v>16</v>
      </c>
      <c r="C7" s="5">
        <v>0.34300000000000003</v>
      </c>
      <c r="D7" s="5">
        <v>7.0000000000000001E-3</v>
      </c>
      <c r="E7" s="5">
        <v>0.36299999999999999</v>
      </c>
      <c r="F7" s="4">
        <v>15</v>
      </c>
      <c r="G7" s="5">
        <f t="shared" si="0"/>
        <v>0.25</v>
      </c>
      <c r="H7" s="5">
        <v>72.167000000000002</v>
      </c>
      <c r="I7" s="2">
        <f t="shared" si="1"/>
        <v>71.917000000000002</v>
      </c>
      <c r="J7" s="3">
        <f t="shared" si="2"/>
        <v>63.347819346843487</v>
      </c>
      <c r="K7" s="6"/>
      <c r="L7" s="6"/>
    </row>
    <row r="8" spans="1:12" x14ac:dyDescent="0.2">
      <c r="A8" s="4">
        <v>7</v>
      </c>
      <c r="B8" s="1" t="s">
        <v>23</v>
      </c>
      <c r="C8" s="5">
        <v>0.307</v>
      </c>
      <c r="D8" s="5">
        <v>4.0000000000000001E-3</v>
      </c>
      <c r="E8" s="5">
        <v>0.435</v>
      </c>
      <c r="F8" s="4">
        <v>20</v>
      </c>
      <c r="G8" s="5">
        <f t="shared" si="0"/>
        <v>0.33333333333333331</v>
      </c>
      <c r="H8" s="5">
        <v>72.25</v>
      </c>
      <c r="I8" s="2">
        <f t="shared" si="1"/>
        <v>71.916666666666671</v>
      </c>
      <c r="J8" s="3">
        <f t="shared" si="2"/>
        <v>47.948215926799051</v>
      </c>
      <c r="K8" s="6">
        <f>AVERAGE(J8:J9)</f>
        <v>47.908259080193389</v>
      </c>
      <c r="L8" s="6">
        <f>STDEV(J8:J9)</f>
        <v>5.6507514379393761E-2</v>
      </c>
    </row>
    <row r="9" spans="1:12" x14ac:dyDescent="0.2">
      <c r="A9" s="4">
        <v>8</v>
      </c>
      <c r="B9" s="1" t="s">
        <v>23</v>
      </c>
      <c r="C9" s="5">
        <v>0.31</v>
      </c>
      <c r="D9" s="5">
        <v>6.0000000000000001E-3</v>
      </c>
      <c r="E9" s="5">
        <v>0.435</v>
      </c>
      <c r="F9" s="4">
        <v>20</v>
      </c>
      <c r="G9" s="5">
        <f t="shared" si="0"/>
        <v>0.33333333333333331</v>
      </c>
      <c r="H9" s="5">
        <v>72.25</v>
      </c>
      <c r="I9" s="2">
        <f t="shared" si="1"/>
        <v>71.916666666666671</v>
      </c>
      <c r="J9" s="3">
        <f t="shared" si="2"/>
        <v>47.86830223358772</v>
      </c>
      <c r="K9" s="6"/>
      <c r="L9" s="6"/>
    </row>
    <row r="10" spans="1:12" x14ac:dyDescent="0.2">
      <c r="A10" s="4">
        <v>9</v>
      </c>
      <c r="B10" s="1" t="s">
        <v>27</v>
      </c>
      <c r="C10" s="5">
        <v>0.29099999999999998</v>
      </c>
      <c r="D10" s="5">
        <v>6.0000000000000001E-3</v>
      </c>
      <c r="E10" s="5">
        <v>0.39800000000000002</v>
      </c>
      <c r="F10" s="4">
        <v>25</v>
      </c>
      <c r="G10" s="5">
        <f t="shared" si="0"/>
        <v>0.41666666666666669</v>
      </c>
      <c r="H10" s="5">
        <v>72.332999999999998</v>
      </c>
      <c r="I10" s="2">
        <f t="shared" si="1"/>
        <v>71.916333333333327</v>
      </c>
      <c r="J10" s="3">
        <f t="shared" si="2"/>
        <v>48.999569129873166</v>
      </c>
      <c r="K10" s="6">
        <f>AVERAGE(J10:J11)</f>
        <v>47.558405331935717</v>
      </c>
      <c r="L10" s="6">
        <f>STDEV(J10:J11)</f>
        <v>2.0381133886442542</v>
      </c>
    </row>
    <row r="11" spans="1:12" x14ac:dyDescent="0.2">
      <c r="A11" s="4">
        <v>10</v>
      </c>
      <c r="B11" s="1" t="s">
        <v>24</v>
      </c>
      <c r="C11" s="5">
        <v>0.27100000000000002</v>
      </c>
      <c r="D11" s="5">
        <v>4.0000000000000001E-3</v>
      </c>
      <c r="E11" s="5">
        <v>0.39800000000000002</v>
      </c>
      <c r="F11" s="4">
        <v>25</v>
      </c>
      <c r="G11" s="5">
        <f t="shared" si="0"/>
        <v>0.41666666666666669</v>
      </c>
      <c r="H11" s="5">
        <v>72.332999999999998</v>
      </c>
      <c r="I11" s="2">
        <f t="shared" si="1"/>
        <v>71.916333333333327</v>
      </c>
      <c r="J11" s="3">
        <f t="shared" si="2"/>
        <v>46.117241533998275</v>
      </c>
      <c r="K11" s="6"/>
      <c r="L11" s="6"/>
    </row>
    <row r="12" spans="1:12" x14ac:dyDescent="0.2">
      <c r="A12" s="4">
        <v>11</v>
      </c>
      <c r="B12" s="1" t="s">
        <v>25</v>
      </c>
      <c r="C12" s="5">
        <v>0.28999999999999998</v>
      </c>
      <c r="D12" s="5">
        <v>6.0000000000000001E-3</v>
      </c>
      <c r="E12" s="5">
        <v>0.373</v>
      </c>
      <c r="F12" s="4">
        <v>30</v>
      </c>
      <c r="G12" s="5">
        <f t="shared" si="0"/>
        <v>0.5</v>
      </c>
      <c r="H12" s="5">
        <v>72.417000000000002</v>
      </c>
      <c r="I12" s="2">
        <f t="shared" si="1"/>
        <v>71.917000000000002</v>
      </c>
      <c r="J12" s="3">
        <f t="shared" si="2"/>
        <v>52.096844884598674</v>
      </c>
      <c r="K12" s="6">
        <f>AVERAGE(J12:J13)</f>
        <v>50.30281221191796</v>
      </c>
      <c r="L12" s="6">
        <f>STDEV(J12:J13)</f>
        <v>2.5371453370455179</v>
      </c>
    </row>
    <row r="13" spans="1:12" x14ac:dyDescent="0.2">
      <c r="A13" s="4">
        <v>12</v>
      </c>
      <c r="B13" s="1" t="s">
        <v>26</v>
      </c>
      <c r="C13" s="5">
        <v>0.26200000000000001</v>
      </c>
      <c r="D13" s="5">
        <v>1E-3</v>
      </c>
      <c r="E13" s="5">
        <v>0.373</v>
      </c>
      <c r="F13" s="4">
        <v>30</v>
      </c>
      <c r="G13" s="5">
        <f t="shared" si="0"/>
        <v>0.5</v>
      </c>
      <c r="H13" s="5">
        <v>72.417000000000002</v>
      </c>
      <c r="I13" s="2">
        <f t="shared" si="1"/>
        <v>71.917000000000002</v>
      </c>
      <c r="J13" s="3">
        <f t="shared" si="2"/>
        <v>48.508779539237246</v>
      </c>
      <c r="K13" s="6"/>
      <c r="L13" s="6"/>
    </row>
    <row r="14" spans="1:12" x14ac:dyDescent="0.2">
      <c r="A14" s="4">
        <v>13</v>
      </c>
      <c r="B14" s="1" t="s">
        <v>17</v>
      </c>
      <c r="C14" s="5">
        <v>0.28299999999999997</v>
      </c>
      <c r="D14" s="5">
        <v>6.0000000000000001E-3</v>
      </c>
      <c r="E14" s="5">
        <v>0.443</v>
      </c>
      <c r="F14" s="4">
        <v>40</v>
      </c>
      <c r="G14" s="5">
        <f t="shared" si="0"/>
        <v>0.66666666666666663</v>
      </c>
      <c r="H14" s="5">
        <v>72.5</v>
      </c>
      <c r="I14" s="2">
        <f t="shared" si="1"/>
        <v>71.833333333333329</v>
      </c>
      <c r="J14" s="3">
        <f t="shared" si="2"/>
        <v>42.816066368830938</v>
      </c>
      <c r="K14" s="6">
        <f>AVERAGE(J14:J15)</f>
        <v>42.462539215326828</v>
      </c>
      <c r="L14" s="6">
        <f>STDEV(J14:J15)</f>
        <v>0.49996289515266307</v>
      </c>
    </row>
    <row r="15" spans="1:12" x14ac:dyDescent="0.2">
      <c r="A15" s="4">
        <v>14</v>
      </c>
      <c r="B15" s="1" t="s">
        <v>18</v>
      </c>
      <c r="C15" s="5">
        <v>0.28199999999999997</v>
      </c>
      <c r="D15" s="5">
        <v>8.0000000000000002E-3</v>
      </c>
      <c r="E15" s="5">
        <v>0.443</v>
      </c>
      <c r="F15" s="4">
        <v>40</v>
      </c>
      <c r="G15" s="5">
        <f t="shared" si="0"/>
        <v>0.66666666666666663</v>
      </c>
      <c r="H15" s="5">
        <v>72.5</v>
      </c>
      <c r="I15" s="2">
        <f t="shared" si="1"/>
        <v>71.833333333333329</v>
      </c>
      <c r="J15" s="3">
        <f t="shared" si="2"/>
        <v>42.109012061822725</v>
      </c>
      <c r="K15" s="6"/>
      <c r="L15" s="6"/>
    </row>
    <row r="16" spans="1:12" x14ac:dyDescent="0.2">
      <c r="A16" s="4">
        <v>15</v>
      </c>
      <c r="B16" s="1" t="s">
        <v>19</v>
      </c>
      <c r="C16" s="5">
        <v>0.25600000000000001</v>
      </c>
      <c r="D16" s="5">
        <v>2E-3</v>
      </c>
      <c r="E16" s="5">
        <v>0.41799999999999998</v>
      </c>
      <c r="F16" s="4">
        <v>45</v>
      </c>
      <c r="G16" s="5">
        <f t="shared" si="0"/>
        <v>0.75</v>
      </c>
      <c r="H16" s="5">
        <v>72.582999999999998</v>
      </c>
      <c r="I16" s="2">
        <f t="shared" si="1"/>
        <v>71.832999999999998</v>
      </c>
      <c r="J16" s="3">
        <f t="shared" si="2"/>
        <v>42.046621026960658</v>
      </c>
      <c r="K16" s="6">
        <f>AVERAGE(J16:J17)</f>
        <v>38.362337897370537</v>
      </c>
      <c r="L16" s="6">
        <f>STDEV(J16:J17)</f>
        <v>5.2103631694887342</v>
      </c>
    </row>
    <row r="17" spans="1:12" x14ac:dyDescent="0.2">
      <c r="A17" s="4">
        <v>16</v>
      </c>
      <c r="B17" s="1" t="s">
        <v>20</v>
      </c>
      <c r="C17" s="5">
        <v>0.21</v>
      </c>
      <c r="D17" s="5">
        <v>1E-3</v>
      </c>
      <c r="E17" s="5">
        <v>0.41799999999999998</v>
      </c>
      <c r="F17" s="4">
        <v>45</v>
      </c>
      <c r="G17" s="5">
        <f t="shared" si="0"/>
        <v>0.75</v>
      </c>
      <c r="H17" s="5">
        <v>72.582999999999998</v>
      </c>
      <c r="I17" s="2">
        <f t="shared" si="1"/>
        <v>71.832999999999998</v>
      </c>
      <c r="J17" s="3">
        <f t="shared" si="2"/>
        <v>34.678054767780424</v>
      </c>
      <c r="K17" s="6"/>
      <c r="L17" s="6"/>
    </row>
    <row r="18" spans="1:12" x14ac:dyDescent="0.2">
      <c r="A18" s="4">
        <v>17</v>
      </c>
      <c r="B18" s="1" t="s">
        <v>21</v>
      </c>
      <c r="C18" s="5">
        <v>0.28399999999999997</v>
      </c>
      <c r="D18" s="5">
        <v>6.0000000000000001E-3</v>
      </c>
      <c r="E18" s="5">
        <v>0.40400000000000003</v>
      </c>
      <c r="F18" s="4">
        <v>50</v>
      </c>
      <c r="G18" s="5">
        <f t="shared" si="0"/>
        <v>0.83333333333333337</v>
      </c>
      <c r="H18" s="5">
        <v>72.667000000000002</v>
      </c>
      <c r="I18" s="2">
        <f t="shared" si="1"/>
        <v>71.833666666666673</v>
      </c>
      <c r="J18" s="3">
        <f t="shared" si="2"/>
        <v>47.121372848836089</v>
      </c>
      <c r="K18" s="6">
        <f>AVERAGE(J18:J19)</f>
        <v>47.229054231031789</v>
      </c>
      <c r="L18" s="6">
        <f>STDEV(J18:J19)</f>
        <v>0.15228447111624013</v>
      </c>
    </row>
    <row r="19" spans="1:12" x14ac:dyDescent="0.2">
      <c r="A19" s="4">
        <v>18</v>
      </c>
      <c r="B19" s="1" t="s">
        <v>22</v>
      </c>
      <c r="C19" s="5">
        <v>0.28699999999999998</v>
      </c>
      <c r="D19" s="5">
        <v>7.0000000000000001E-3</v>
      </c>
      <c r="E19" s="5">
        <v>0.40400000000000003</v>
      </c>
      <c r="F19" s="4">
        <v>50</v>
      </c>
      <c r="G19" s="5">
        <f t="shared" si="0"/>
        <v>0.83333333333333337</v>
      </c>
      <c r="H19" s="5">
        <v>72.667000000000002</v>
      </c>
      <c r="I19" s="2">
        <f t="shared" si="1"/>
        <v>71.833666666666673</v>
      </c>
      <c r="J19" s="3">
        <f t="shared" si="2"/>
        <v>47.336735613227489</v>
      </c>
      <c r="K19" s="6"/>
      <c r="L19" s="6"/>
    </row>
    <row r="20" spans="1:12" x14ac:dyDescent="0.2">
      <c r="A20" s="4">
        <v>19</v>
      </c>
      <c r="B20" s="1"/>
      <c r="C20" s="5"/>
      <c r="D20" s="5"/>
      <c r="E20" s="5"/>
      <c r="F20" s="4"/>
      <c r="G20" s="5"/>
      <c r="H20" s="5"/>
      <c r="I20" s="5"/>
      <c r="J20" s="6"/>
      <c r="K20" s="6"/>
      <c r="L20" s="6"/>
    </row>
    <row r="21" spans="1:12" x14ac:dyDescent="0.2">
      <c r="A21" s="4">
        <v>20</v>
      </c>
      <c r="B21" s="1"/>
      <c r="C21" s="5"/>
      <c r="D21" s="5"/>
      <c r="E21" s="5"/>
      <c r="F21" s="4"/>
      <c r="G21" s="5"/>
      <c r="H21" s="5"/>
      <c r="I21" s="5"/>
      <c r="J21" s="6"/>
      <c r="K21" s="6"/>
      <c r="L21" s="6"/>
    </row>
    <row r="22" spans="1:12" x14ac:dyDescent="0.2">
      <c r="A22" s="4">
        <v>21</v>
      </c>
      <c r="B22" s="1"/>
      <c r="C22" s="4"/>
      <c r="D22" s="4"/>
      <c r="E22" s="4"/>
      <c r="F22" s="4"/>
      <c r="G22" s="5"/>
      <c r="H22" s="5"/>
      <c r="I22" s="5"/>
      <c r="J22" s="6"/>
      <c r="K22" s="6"/>
      <c r="L22" s="6"/>
    </row>
    <row r="23" spans="1:12" x14ac:dyDescent="0.2">
      <c r="A23" s="4">
        <v>22</v>
      </c>
      <c r="B23" s="1"/>
      <c r="C23" s="4"/>
      <c r="D23" s="4"/>
      <c r="E23" s="4"/>
      <c r="F23" s="4"/>
      <c r="G23" s="5"/>
      <c r="H23" s="5"/>
      <c r="I23" s="5"/>
      <c r="J23" s="6"/>
      <c r="K23" s="6"/>
      <c r="L23" s="6"/>
    </row>
    <row r="24" spans="1:12" x14ac:dyDescent="0.2">
      <c r="A24" s="4">
        <v>23</v>
      </c>
      <c r="B24" s="1"/>
      <c r="C24" s="4"/>
      <c r="D24" s="4"/>
      <c r="E24" s="4"/>
      <c r="F24" s="4"/>
      <c r="G24" s="5"/>
      <c r="H24" s="5"/>
      <c r="I24" s="5"/>
      <c r="J24" s="6"/>
      <c r="K24" s="6"/>
      <c r="L24" s="6"/>
    </row>
    <row r="25" spans="1:12" x14ac:dyDescent="0.2">
      <c r="A25" s="4">
        <v>24</v>
      </c>
      <c r="B25" s="1"/>
      <c r="C25" s="4"/>
      <c r="D25" s="4"/>
      <c r="E25" s="4"/>
      <c r="F25" s="4"/>
      <c r="G25" s="5"/>
      <c r="H25" s="5"/>
      <c r="I25" s="5"/>
      <c r="J25" s="6"/>
      <c r="K25" s="6"/>
      <c r="L25" s="6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0F519-F380-954B-8553-58F1F0EFA6CC}">
  <dimension ref="A2:C5"/>
  <sheetViews>
    <sheetView tabSelected="1" workbookViewId="0">
      <selection activeCell="D10" sqref="D10"/>
    </sheetView>
  </sheetViews>
  <sheetFormatPr baseColWidth="10" defaultColWidth="10.6640625" defaultRowHeight="16" x14ac:dyDescent="0.2"/>
  <sheetData>
    <row r="2" spans="1:3" ht="17" thickBot="1" x14ac:dyDescent="0.25">
      <c r="A2" s="14" t="s">
        <v>0</v>
      </c>
      <c r="B2" s="14" t="s">
        <v>8</v>
      </c>
      <c r="C2" s="14" t="s">
        <v>10</v>
      </c>
    </row>
    <row r="3" spans="1:3" x14ac:dyDescent="0.2">
      <c r="A3" s="11">
        <v>25</v>
      </c>
      <c r="B3" s="12">
        <f>AVERAGE('190716B-gal MJS '!K2,'190716B-gal MJS '!K4,'190716B-gal MJS '!K6)</f>
        <v>61.293448668501561</v>
      </c>
      <c r="C3" s="13">
        <f>STDEV('190716B-gal MJS '!L2,'190716B-gal MJS '!L4,'190716B-gal MJS '!L6)</f>
        <v>0.91187123013341165</v>
      </c>
    </row>
    <row r="4" spans="1:3" x14ac:dyDescent="0.2">
      <c r="A4" s="9">
        <v>37</v>
      </c>
      <c r="B4" s="10">
        <f>AVERAGE('190716B-gal MJS '!K8,'190716B-gal MJS '!K10,'190716B-gal MJS '!K12)</f>
        <v>48.589825541349022</v>
      </c>
      <c r="C4" s="13">
        <f>STDEV('190716B-gal MJS '!L8,'190716B-gal MJS '!L10,'190716B-gal MJS '!L12)</f>
        <v>1.3120822340646121</v>
      </c>
    </row>
    <row r="5" spans="1:3" x14ac:dyDescent="0.2">
      <c r="A5" s="9">
        <v>42</v>
      </c>
      <c r="B5" s="10">
        <f>AVERAGE('190716B-gal MJS '!K14,'190716B-gal MJS '!K16,'190716B-gal MJS '!K18)</f>
        <v>42.684643781243047</v>
      </c>
      <c r="C5" s="13">
        <f>STDEV('190716B-gal MJS '!L14,'190716B-gal MJS '!L16,'190716B-gal MJS '!L18)</f>
        <v>2.8252702274866666</v>
      </c>
    </row>
  </sheetData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190716B-gal MJS </vt:lpstr>
      <vt:lpstr>Data for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dcterms:created xsi:type="dcterms:W3CDTF">2019-07-02T00:41:37Z</dcterms:created>
  <dcterms:modified xsi:type="dcterms:W3CDTF">2019-07-16T21:28:21Z</dcterms:modified>
</cp:coreProperties>
</file>