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Team Drives/KRamsey Lab/John Church/Other/"/>
    </mc:Choice>
  </mc:AlternateContent>
  <xr:revisionPtr revIDLastSave="0" documentId="13_ncr:1_{8E82FDE5-0C17-AA48-934A-4F30ABEE0B11}" xr6:coauthVersionLast="43" xr6:coauthVersionMax="43" xr10:uidLastSave="{00000000-0000-0000-0000-000000000000}"/>
  <bookViews>
    <workbookView xWindow="80" yWindow="460" windowWidth="25440" windowHeight="14500" xr2:uid="{EB06FB2D-3113-A74C-8371-08353DF163F5}"/>
  </bookViews>
  <sheets>
    <sheet name="Bar" sheetId="1" r:id="rId1"/>
    <sheet name="Scatter Plot" sheetId="2" r:id="rId2"/>
    <sheet name="Ratio Bar" sheetId="3" r:id="rId3"/>
    <sheet name="Comparison of WT to other" sheetId="6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" i="3" l="1"/>
  <c r="N4" i="3"/>
  <c r="N5" i="3"/>
  <c r="N6" i="3"/>
  <c r="N7" i="3"/>
  <c r="N8" i="3"/>
  <c r="N9" i="3"/>
  <c r="N10" i="3"/>
  <c r="N11" i="3"/>
  <c r="O3" i="3"/>
  <c r="O4" i="3"/>
  <c r="O5" i="3"/>
  <c r="O6" i="3"/>
  <c r="O7" i="3"/>
  <c r="O8" i="3"/>
  <c r="O9" i="3"/>
  <c r="O10" i="3"/>
  <c r="O11" i="3"/>
  <c r="R8" i="3"/>
  <c r="R2" i="3"/>
  <c r="R3" i="3"/>
  <c r="R4" i="3"/>
  <c r="R5" i="3"/>
  <c r="R6" i="3"/>
  <c r="R7" i="3"/>
  <c r="R9" i="3"/>
  <c r="R10" i="3"/>
  <c r="R11" i="3"/>
  <c r="Q11" i="3"/>
  <c r="Q10" i="3"/>
  <c r="Q9" i="3"/>
  <c r="Q8" i="3"/>
  <c r="Q7" i="3"/>
  <c r="Q6" i="3"/>
  <c r="Q5" i="3"/>
  <c r="Q4" i="3"/>
  <c r="Q3" i="3"/>
  <c r="Q2" i="3"/>
  <c r="O2" i="3"/>
  <c r="N2" i="3"/>
  <c r="M3" i="3"/>
  <c r="M4" i="3"/>
  <c r="M5" i="3"/>
  <c r="M6" i="3"/>
  <c r="M7" i="3"/>
  <c r="M8" i="3"/>
  <c r="M9" i="3"/>
  <c r="M10" i="3"/>
  <c r="M11" i="3"/>
  <c r="M2" i="3"/>
  <c r="F39" i="3" l="1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38" i="3"/>
  <c r="F37" i="3"/>
  <c r="F36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38" i="3"/>
  <c r="E37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38" i="3"/>
  <c r="D37" i="3"/>
  <c r="D36" i="3"/>
  <c r="E36" i="3"/>
  <c r="M2" i="1"/>
  <c r="L11" i="3" l="1"/>
  <c r="K11" i="3"/>
  <c r="J11" i="3"/>
  <c r="L10" i="3"/>
  <c r="K10" i="3"/>
  <c r="J10" i="3"/>
  <c r="L9" i="3"/>
  <c r="K9" i="3"/>
  <c r="J9" i="3"/>
  <c r="L8" i="3"/>
  <c r="K8" i="3"/>
  <c r="J8" i="3"/>
  <c r="L7" i="3"/>
  <c r="K7" i="3"/>
  <c r="J7" i="3"/>
  <c r="L6" i="3"/>
  <c r="K6" i="3"/>
  <c r="J6" i="3"/>
  <c r="L5" i="3"/>
  <c r="K5" i="3"/>
  <c r="J5" i="3"/>
  <c r="L4" i="3"/>
  <c r="K4" i="3"/>
  <c r="J4" i="3"/>
  <c r="L3" i="3"/>
  <c r="K3" i="3"/>
  <c r="J3" i="3"/>
  <c r="L2" i="3"/>
  <c r="K2" i="3"/>
  <c r="J2" i="3"/>
  <c r="L11" i="2"/>
  <c r="K11" i="2"/>
  <c r="J11" i="2"/>
  <c r="L10" i="2"/>
  <c r="K10" i="2"/>
  <c r="J10" i="2"/>
  <c r="L9" i="2"/>
  <c r="K9" i="2"/>
  <c r="J9" i="2"/>
  <c r="L8" i="2"/>
  <c r="K8" i="2"/>
  <c r="J8" i="2"/>
  <c r="L7" i="2"/>
  <c r="K7" i="2"/>
  <c r="J7" i="2"/>
  <c r="L6" i="2"/>
  <c r="K6" i="2"/>
  <c r="J6" i="2"/>
  <c r="L5" i="2"/>
  <c r="K5" i="2"/>
  <c r="J5" i="2"/>
  <c r="L4" i="2"/>
  <c r="K4" i="2"/>
  <c r="J4" i="2"/>
  <c r="L3" i="2"/>
  <c r="K3" i="2"/>
  <c r="J3" i="2"/>
  <c r="L2" i="2"/>
  <c r="K2" i="2"/>
  <c r="J2" i="2"/>
  <c r="N2" i="1" l="1"/>
  <c r="O2" i="1"/>
  <c r="N3" i="1"/>
  <c r="O3" i="1"/>
  <c r="N4" i="1"/>
  <c r="O4" i="1"/>
  <c r="N5" i="1"/>
  <c r="O5" i="1"/>
  <c r="N6" i="1"/>
  <c r="O6" i="1"/>
  <c r="N7" i="1"/>
  <c r="O7" i="1"/>
  <c r="N8" i="1"/>
  <c r="O8" i="1"/>
  <c r="N9" i="1"/>
  <c r="O9" i="1"/>
  <c r="N10" i="1"/>
  <c r="O10" i="1"/>
  <c r="N11" i="1"/>
  <c r="O11" i="1"/>
  <c r="M9" i="1"/>
  <c r="M11" i="1"/>
  <c r="M10" i="1"/>
  <c r="M8" i="1"/>
  <c r="M7" i="1"/>
  <c r="M6" i="1"/>
  <c r="M5" i="1"/>
  <c r="M4" i="1"/>
  <c r="M3" i="1"/>
  <c r="L11" i="1" l="1"/>
  <c r="L10" i="1"/>
  <c r="L9" i="1"/>
  <c r="L8" i="1"/>
  <c r="L7" i="1"/>
  <c r="L6" i="1"/>
  <c r="L5" i="1"/>
  <c r="L4" i="1"/>
  <c r="L3" i="1"/>
  <c r="L2" i="1"/>
  <c r="J2" i="1"/>
  <c r="K2" i="1"/>
  <c r="J4" i="1"/>
  <c r="K7" i="1"/>
  <c r="K10" i="1"/>
  <c r="K9" i="1"/>
  <c r="K8" i="1"/>
  <c r="K6" i="1"/>
  <c r="K5" i="1"/>
  <c r="K11" i="1"/>
  <c r="K4" i="1"/>
  <c r="K3" i="1"/>
  <c r="J9" i="1"/>
  <c r="J8" i="1"/>
  <c r="J11" i="1"/>
  <c r="J10" i="1"/>
  <c r="J7" i="1"/>
  <c r="J6" i="1"/>
  <c r="J5" i="1"/>
  <c r="J3" i="1"/>
</calcChain>
</file>

<file path=xl/sharedStrings.xml><?xml version="1.0" encoding="utf-8"?>
<sst xmlns="http://schemas.openxmlformats.org/spreadsheetml/2006/main" count="383" uniqueCount="42">
  <si>
    <t>Tube Number</t>
  </si>
  <si>
    <t>Dilution</t>
  </si>
  <si>
    <t>Strain</t>
  </si>
  <si>
    <t>OD600 Reading at 2 hours</t>
  </si>
  <si>
    <t>OD600 Reading at 4 hours</t>
  </si>
  <si>
    <t>0 uM</t>
  </si>
  <si>
    <t>1 - WT</t>
  </si>
  <si>
    <t>40 uM</t>
  </si>
  <si>
    <t>2 – LVS dPmrA</t>
  </si>
  <si>
    <t>3 – LVS dPriM</t>
  </si>
  <si>
    <t>4 – LVS dPmrA dPriM</t>
  </si>
  <si>
    <t>5 - dPigR</t>
  </si>
  <si>
    <t xml:space="preserve">1 - WT </t>
  </si>
  <si>
    <t>OD600 Reading at 2 hours (Average)</t>
  </si>
  <si>
    <t>OD600 Reading at 4 hours (Average)</t>
  </si>
  <si>
    <t>OD600 Reading at 24 hours</t>
  </si>
  <si>
    <t>StDev 2 hrs</t>
  </si>
  <si>
    <t>StDev 4 hrs</t>
  </si>
  <si>
    <t>StDev 24 hrs</t>
  </si>
  <si>
    <t>OD600 Reading at 24 hours (Average)</t>
  </si>
  <si>
    <t>OD 600 fold change from WT at 2 hours</t>
  </si>
  <si>
    <t>OD 600 fold change from WT at 4 hours</t>
  </si>
  <si>
    <t>OD 600 fold change from WT at 24 hours</t>
  </si>
  <si>
    <t>StDev at 2 hours</t>
  </si>
  <si>
    <t>StDev at 4 Hours</t>
  </si>
  <si>
    <t>StDev 24 hours</t>
  </si>
  <si>
    <t>OD600 Reading at 2 hours FOLD CHANGE</t>
  </si>
  <si>
    <t>OD600 Reading at 4 hours FOLD CHANGE</t>
  </si>
  <si>
    <t>OD600 Reading at 24 hours FOLD CHANGE</t>
  </si>
  <si>
    <t>0 hours</t>
  </si>
  <si>
    <t>2 hours</t>
  </si>
  <si>
    <t>4 hours</t>
  </si>
  <si>
    <t>6 hours</t>
  </si>
  <si>
    <t>8 hours</t>
  </si>
  <si>
    <t>10 hours</t>
  </si>
  <si>
    <t>12 hours</t>
  </si>
  <si>
    <t>14 hours</t>
  </si>
  <si>
    <t>16 hours</t>
  </si>
  <si>
    <t>18 hours</t>
  </si>
  <si>
    <t>20 hours</t>
  </si>
  <si>
    <t>22 hours</t>
  </si>
  <si>
    <t>24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</si>
</sst>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2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7" xfId="0" applyBorder="1"/>
    <xf numFmtId="0" fontId="1" fillId="0" borderId="8" xfId="0" applyFont="1" applyBorder="1" applyAlignment="1">
      <alignment horizontal="center" vertical="center" wrapText="1"/>
    </xf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Bar!$K$1</c:f>
              <c:strCache>
                <c:ptCount val="1"/>
                <c:pt idx="0">
                  <c:v>OD600 Reading at 4 hours (Average)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F7-D04E-AA60-4BDED0D650C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BF7-D04E-AA60-4BDED0D650C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BF7-D04E-AA60-4BDED0D65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BF7-D04E-AA60-4BDED0D650C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F7-D04E-AA60-4BDED0D650CA}"/>
              </c:ext>
            </c:extLst>
          </c:dPt>
          <c:errBars>
            <c:errBarType val="both"/>
            <c:errValType val="cust"/>
            <c:noEndCap val="0"/>
            <c:plus>
              <c:numRef>
                <c:f>Bar!$N$2:$N$11</c:f>
                <c:numCache>
                  <c:formatCode>General</c:formatCode>
                  <c:ptCount val="10"/>
                  <c:pt idx="0">
                    <c:v>1.7320508075688791E-3</c:v>
                  </c:pt>
                  <c:pt idx="1">
                    <c:v>2.5166114784235852E-3</c:v>
                  </c:pt>
                  <c:pt idx="2">
                    <c:v>3.511884584284235E-3</c:v>
                  </c:pt>
                  <c:pt idx="3">
                    <c:v>1.1547005383792527E-3</c:v>
                  </c:pt>
                  <c:pt idx="4">
                    <c:v>6.0827625302982248E-3</c:v>
                  </c:pt>
                  <c:pt idx="5">
                    <c:v>1.2013880860626743E-2</c:v>
                  </c:pt>
                  <c:pt idx="6">
                    <c:v>2.8867513459481312E-3</c:v>
                  </c:pt>
                  <c:pt idx="7">
                    <c:v>2.6457513110645929E-3</c:v>
                  </c:pt>
                  <c:pt idx="8">
                    <c:v>6.2449979983984034E-3</c:v>
                  </c:pt>
                  <c:pt idx="9">
                    <c:v>2.0816659994661348E-3</c:v>
                  </c:pt>
                </c:numCache>
              </c:numRef>
            </c:plus>
            <c:minus>
              <c:numRef>
                <c:f>Bar!$N$2:$N$11</c:f>
                <c:numCache>
                  <c:formatCode>General</c:formatCode>
                  <c:ptCount val="10"/>
                  <c:pt idx="0">
                    <c:v>1.7320508075688791E-3</c:v>
                  </c:pt>
                  <c:pt idx="1">
                    <c:v>2.5166114784235852E-3</c:v>
                  </c:pt>
                  <c:pt idx="2">
                    <c:v>3.511884584284235E-3</c:v>
                  </c:pt>
                  <c:pt idx="3">
                    <c:v>1.1547005383792527E-3</c:v>
                  </c:pt>
                  <c:pt idx="4">
                    <c:v>6.0827625302982248E-3</c:v>
                  </c:pt>
                  <c:pt idx="5">
                    <c:v>1.2013880860626743E-2</c:v>
                  </c:pt>
                  <c:pt idx="6">
                    <c:v>2.8867513459481312E-3</c:v>
                  </c:pt>
                  <c:pt idx="7">
                    <c:v>2.6457513110645929E-3</c:v>
                  </c:pt>
                  <c:pt idx="8">
                    <c:v>6.2449979983984034E-3</c:v>
                  </c:pt>
                  <c:pt idx="9">
                    <c:v>2.0816659994661348E-3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Bar!$H$2:$I$11</c:f>
              <c:multiLvlStrCache>
                <c:ptCount val="10"/>
                <c:lvl>
                  <c:pt idx="0">
                    <c:v>1 - WT </c:v>
                  </c:pt>
                  <c:pt idx="1">
                    <c:v>1 - WT </c:v>
                  </c:pt>
                  <c:pt idx="2">
                    <c:v>2 – LVS dPmrA</c:v>
                  </c:pt>
                  <c:pt idx="3">
                    <c:v>2 – LVS dPmrA</c:v>
                  </c:pt>
                  <c:pt idx="4">
                    <c:v>3 – LVS dPriM</c:v>
                  </c:pt>
                  <c:pt idx="5">
                    <c:v>3 – LVS dPriM</c:v>
                  </c:pt>
                  <c:pt idx="6">
                    <c:v>4 – LVS dPmrA dPriM</c:v>
                  </c:pt>
                  <c:pt idx="7">
                    <c:v>4 – LVS dPmrA dPriM</c:v>
                  </c:pt>
                  <c:pt idx="8">
                    <c:v>5 - dPigR</c:v>
                  </c:pt>
                  <c:pt idx="9">
                    <c:v>5 - dPigR</c:v>
                  </c:pt>
                </c:lvl>
                <c:lvl>
                  <c:pt idx="0">
                    <c:v>0 uM</c:v>
                  </c:pt>
                  <c:pt idx="1">
                    <c:v>40 uM</c:v>
                  </c:pt>
                  <c:pt idx="2">
                    <c:v>0 uM</c:v>
                  </c:pt>
                  <c:pt idx="3">
                    <c:v>40 uM</c:v>
                  </c:pt>
                  <c:pt idx="4">
                    <c:v>0 uM</c:v>
                  </c:pt>
                  <c:pt idx="5">
                    <c:v>40 uM</c:v>
                  </c:pt>
                  <c:pt idx="6">
                    <c:v>0 uM</c:v>
                  </c:pt>
                  <c:pt idx="7">
                    <c:v>40 uM</c:v>
                  </c:pt>
                  <c:pt idx="8">
                    <c:v>0 uM</c:v>
                  </c:pt>
                  <c:pt idx="9">
                    <c:v>40 uM</c:v>
                  </c:pt>
                </c:lvl>
              </c:multiLvlStrCache>
            </c:multiLvlStrRef>
          </c:cat>
          <c:val>
            <c:numRef>
              <c:f>Bar!$K$2:$K$11</c:f>
              <c:numCache>
                <c:formatCode>General</c:formatCode>
                <c:ptCount val="10"/>
                <c:pt idx="0">
                  <c:v>0.245</c:v>
                </c:pt>
                <c:pt idx="1">
                  <c:v>0.24466666666666667</c:v>
                </c:pt>
                <c:pt idx="2">
                  <c:v>0.20566666666666666</c:v>
                </c:pt>
                <c:pt idx="3">
                  <c:v>0.18566666666666665</c:v>
                </c:pt>
                <c:pt idx="4">
                  <c:v>0.29099999999999998</c:v>
                </c:pt>
                <c:pt idx="5">
                  <c:v>0.29366666666666669</c:v>
                </c:pt>
                <c:pt idx="6">
                  <c:v>0.24433333333333332</c:v>
                </c:pt>
                <c:pt idx="7">
                  <c:v>0.22500000000000001</c:v>
                </c:pt>
                <c:pt idx="8">
                  <c:v>0.27300000000000002</c:v>
                </c:pt>
                <c:pt idx="9">
                  <c:v>0.27833333333333338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7-D04E-AA60-4BDED0D65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1034335"/>
        <c:axId val="1331301167"/>
      </c:barChart>
      <c:catAx>
        <c:axId val="1331034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1301167"/>
        <c:crosses val="autoZero"/>
        <c:auto val="1"/>
        <c:lblAlgn val="ctr"/>
        <c:lblOffset val="100"/>
        <c:noMultiLvlLbl val="0"/>
      </c:catAx>
      <c:valAx>
        <c:axId val="133130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1034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Fold Change: WT vs dPigR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'Comparison of WT to other'!$A$2:$B$2</c:f>
              <c:strCache>
                <c:ptCount val="2"/>
                <c:pt idx="0">
                  <c:v>0 uM</c:v>
                </c:pt>
                <c:pt idx="1">
                  <c:v>1 - WT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'Comparison of WT to other'!$C$1:$O$1</c:f>
              <c:strCache>
                <c:ptCount val="13"/>
                <c:pt idx="0">
                  <c:v>0 hours</c:v>
                </c:pt>
                <c:pt idx="1">
                  <c:v>2 hours</c:v>
                </c:pt>
                <c:pt idx="2">
                  <c:v>4 hours</c:v>
                </c:pt>
                <c:pt idx="3">
                  <c:v>6 hours</c:v>
                </c:pt>
                <c:pt idx="4">
                  <c:v>8 hours</c:v>
                </c:pt>
                <c:pt idx="5">
                  <c:v>10 hours</c:v>
                </c:pt>
                <c:pt idx="6">
                  <c:v>12 hours</c:v>
                </c:pt>
                <c:pt idx="7">
                  <c:v>14 hours</c:v>
                </c:pt>
                <c:pt idx="8">
                  <c:v>16 hours</c:v>
                </c:pt>
                <c:pt idx="9">
                  <c:v>18 hours</c:v>
                </c:pt>
                <c:pt idx="10">
                  <c:v>20 hours</c:v>
                </c:pt>
                <c:pt idx="11">
                  <c:v>22 hours</c:v>
                </c:pt>
                <c:pt idx="12">
                  <c:v>24 hours</c:v>
                </c:pt>
              </c:strCache>
            </c:strRef>
          </c:xVal>
          <c:yVal>
            <c:numRef>
              <c:f>'Comparison of WT to other'!$C$2:$O$2</c:f>
              <c:numCache>
                <c:formatCode>General</c:formatCode>
                <c:ptCount val="13"/>
                <c:pt idx="0">
                  <c:v>0.1</c:v>
                </c:pt>
                <c:pt idx="2">
                  <c:v>0</c:v>
                </c:pt>
                <c:pt idx="12">
                  <c:v>1.6622340615057851E-8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9B-6947-A075-4486CEC69D8F}"/>
            </c:ext>
          </c:extLst>
        </c:ser>
        <c:ser>
          <c:idx val="1"/>
          <c:order val="1"/>
          <c:tx>
            <c:strRef>
              <c:f>'Comparison of WT to other'!$A$3:$B$3</c:f>
              <c:strCache>
                <c:ptCount val="2"/>
                <c:pt idx="0">
                  <c:v>40 uM</c:v>
                </c:pt>
                <c:pt idx="1">
                  <c:v>1 - WT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'Comparison of WT to other'!$C$1:$O$1</c:f>
              <c:strCache>
                <c:ptCount val="13"/>
                <c:pt idx="0">
                  <c:v>0 hours</c:v>
                </c:pt>
                <c:pt idx="1">
                  <c:v>2 hours</c:v>
                </c:pt>
                <c:pt idx="2">
                  <c:v>4 hours</c:v>
                </c:pt>
                <c:pt idx="3">
                  <c:v>6 hours</c:v>
                </c:pt>
                <c:pt idx="4">
                  <c:v>8 hours</c:v>
                </c:pt>
                <c:pt idx="5">
                  <c:v>10 hours</c:v>
                </c:pt>
                <c:pt idx="6">
                  <c:v>12 hours</c:v>
                </c:pt>
                <c:pt idx="7">
                  <c:v>14 hours</c:v>
                </c:pt>
                <c:pt idx="8">
                  <c:v>16 hours</c:v>
                </c:pt>
                <c:pt idx="9">
                  <c:v>18 hours</c:v>
                </c:pt>
                <c:pt idx="10">
                  <c:v>20 hours</c:v>
                </c:pt>
                <c:pt idx="11">
                  <c:v>22 hours</c:v>
                </c:pt>
                <c:pt idx="12">
                  <c:v>24 hours</c:v>
                </c:pt>
              </c:strCache>
            </c:strRef>
          </c:xVal>
          <c:yVal>
            <c:numRef>
              <c:f>'Comparison of WT to other'!$C$3:$O$3</c:f>
              <c:numCache>
                <c:formatCode>General</c:formatCode>
                <c:ptCount val="13"/>
                <c:pt idx="0">
                  <c:v>0.1</c:v>
                </c:pt>
                <c:pt idx="2">
                  <c:v>-1.3605442176870541E-3</c:v>
                </c:pt>
                <c:pt idx="12">
                  <c:v>-0.14361700704150615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9B-6947-A075-4486CEC69D8F}"/>
            </c:ext>
          </c:extLst>
        </c:ser>
        <c:ser>
          <c:idx val="2"/>
          <c:order val="2"/>
          <c:tx>
            <c:strRef>
              <c:f>'Comparison of WT to other'!$A$10:$B$10</c:f>
              <c:strCache>
                <c:ptCount val="2"/>
                <c:pt idx="0">
                  <c:v>0 uM</c:v>
                </c:pt>
                <c:pt idx="1">
                  <c:v>5 - dPigR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'Comparison of WT to other'!$C$1:$O$1</c:f>
              <c:strCache>
                <c:ptCount val="13"/>
                <c:pt idx="0">
                  <c:v>0 hours</c:v>
                </c:pt>
                <c:pt idx="1">
                  <c:v>2 hours</c:v>
                </c:pt>
                <c:pt idx="2">
                  <c:v>4 hours</c:v>
                </c:pt>
                <c:pt idx="3">
                  <c:v>6 hours</c:v>
                </c:pt>
                <c:pt idx="4">
                  <c:v>8 hours</c:v>
                </c:pt>
                <c:pt idx="5">
                  <c:v>10 hours</c:v>
                </c:pt>
                <c:pt idx="6">
                  <c:v>12 hours</c:v>
                </c:pt>
                <c:pt idx="7">
                  <c:v>14 hours</c:v>
                </c:pt>
                <c:pt idx="8">
                  <c:v>16 hours</c:v>
                </c:pt>
                <c:pt idx="9">
                  <c:v>18 hours</c:v>
                </c:pt>
                <c:pt idx="10">
                  <c:v>20 hours</c:v>
                </c:pt>
                <c:pt idx="11">
                  <c:v>22 hours</c:v>
                </c:pt>
                <c:pt idx="12">
                  <c:v>24 hours</c:v>
                </c:pt>
              </c:strCache>
            </c:strRef>
          </c:xVal>
          <c:yVal>
            <c:numRef>
              <c:f>'Comparison of WT to other'!$C$10:$O$10</c:f>
              <c:numCache>
                <c:formatCode>General</c:formatCode>
                <c:ptCount val="13"/>
                <c:pt idx="0">
                  <c:v>0.1</c:v>
                </c:pt>
                <c:pt idx="2">
                  <c:v>0.11428571428571432</c:v>
                </c:pt>
                <c:pt idx="12">
                  <c:v>-0.23537232771563055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D9B-6947-A075-4486CEC69D8F}"/>
            </c:ext>
          </c:extLst>
        </c:ser>
        <c:ser>
          <c:idx val="3"/>
          <c:order val="3"/>
          <c:tx>
            <c:strRef>
              <c:f>'Comparison of WT to other'!$A$11:$B$11</c:f>
              <c:strCache>
                <c:ptCount val="2"/>
                <c:pt idx="0">
                  <c:v>40 uM</c:v>
                </c:pt>
                <c:pt idx="1">
                  <c:v>5 - dPigR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'Comparison of WT to other'!$C$1:$O$1</c:f>
              <c:strCache>
                <c:ptCount val="13"/>
                <c:pt idx="0">
                  <c:v>0 hours</c:v>
                </c:pt>
                <c:pt idx="1">
                  <c:v>2 hours</c:v>
                </c:pt>
                <c:pt idx="2">
                  <c:v>4 hours</c:v>
                </c:pt>
                <c:pt idx="3">
                  <c:v>6 hours</c:v>
                </c:pt>
                <c:pt idx="4">
                  <c:v>8 hours</c:v>
                </c:pt>
                <c:pt idx="5">
                  <c:v>10 hours</c:v>
                </c:pt>
                <c:pt idx="6">
                  <c:v>12 hours</c:v>
                </c:pt>
                <c:pt idx="7">
                  <c:v>14 hours</c:v>
                </c:pt>
                <c:pt idx="8">
                  <c:v>16 hours</c:v>
                </c:pt>
                <c:pt idx="9">
                  <c:v>18 hours</c:v>
                </c:pt>
                <c:pt idx="10">
                  <c:v>20 hours</c:v>
                </c:pt>
                <c:pt idx="11">
                  <c:v>22 hours</c:v>
                </c:pt>
                <c:pt idx="12">
                  <c:v>24 hours</c:v>
                </c:pt>
              </c:strCache>
            </c:strRef>
          </c:xVal>
          <c:yVal>
            <c:numRef>
              <c:f>'Comparison of WT to other'!$C$11:$O$11</c:f>
              <c:numCache>
                <c:formatCode>General</c:formatCode>
                <c:ptCount val="13"/>
                <c:pt idx="0">
                  <c:v>0.1</c:v>
                </c:pt>
                <c:pt idx="2">
                  <c:v>0.13605442176870763</c:v>
                </c:pt>
                <c:pt idx="12">
                  <c:v>-0.51196807699415026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D9B-6947-A075-4486CEC69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722880"/>
        <c:axId val="1279473328"/>
      </c:scatterChart>
      <c:valAx>
        <c:axId val="1274722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473328"/>
        <c:crosses val="autoZero"/>
        <c:crossBetween val="midCat"/>
      </c:valAx>
      <c:valAx>
        <c:axId val="127947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722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OD600</a:t>
            </a:r>
            <a:r>
              <a:rPr lang="en-US" baseline="0"/>
              <a:t> Reading at 24 hours (Average)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707-CC4F-9156-28771C8E998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707-CC4F-9156-28771C8E998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707-CC4F-9156-28771C8E998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07-CC4F-9156-28771C8E998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707-CC4F-9156-28771C8E998E}"/>
              </c:ext>
            </c:extLst>
          </c:dPt>
          <c:errBars>
            <c:errBarType val="both"/>
            <c:errValType val="cust"/>
            <c:noEndCap val="0"/>
            <c:plus>
              <c:numRef>
                <c:f>Bar!$O$2:$O$11</c:f>
                <c:numCache>
                  <c:formatCode>General</c:formatCode>
                  <c:ptCount val="10"/>
                  <c:pt idx="0">
                    <c:v>4.9369356217529692E-2</c:v>
                  </c:pt>
                  <c:pt idx="1">
                    <c:v>3.2083225108042603E-2</c:v>
                  </c:pt>
                  <c:pt idx="2">
                    <c:v>0.31400212313507248</c:v>
                  </c:pt>
                  <c:pt idx="3">
                    <c:v>3.3545988334424362E-2</c:v>
                  </c:pt>
                  <c:pt idx="4">
                    <c:v>4.6704746368365357E-2</c:v>
                  </c:pt>
                  <c:pt idx="5">
                    <c:v>0.24580751276829213</c:v>
                  </c:pt>
                  <c:pt idx="6">
                    <c:v>4.2394968254892321E-2</c:v>
                  </c:pt>
                  <c:pt idx="7">
                    <c:v>4.4060564378288786E-2</c:v>
                  </c:pt>
                  <c:pt idx="8">
                    <c:v>3.8017539811688705E-2</c:v>
                  </c:pt>
                  <c:pt idx="9">
                    <c:v>4.0066611203511286E-2</c:v>
                  </c:pt>
                </c:numCache>
              </c:numRef>
            </c:plus>
            <c:minus>
              <c:numRef>
                <c:f>Bar!$O$2:$O$11</c:f>
                <c:numCache>
                  <c:formatCode>General</c:formatCode>
                  <c:ptCount val="10"/>
                  <c:pt idx="0">
                    <c:v>4.9369356217529692E-2</c:v>
                  </c:pt>
                  <c:pt idx="1">
                    <c:v>3.2083225108042603E-2</c:v>
                  </c:pt>
                  <c:pt idx="2">
                    <c:v>0.31400212313507248</c:v>
                  </c:pt>
                  <c:pt idx="3">
                    <c:v>3.3545988334424362E-2</c:v>
                  </c:pt>
                  <c:pt idx="4">
                    <c:v>4.6704746368365357E-2</c:v>
                  </c:pt>
                  <c:pt idx="5">
                    <c:v>0.24580751276829213</c:v>
                  </c:pt>
                  <c:pt idx="6">
                    <c:v>4.2394968254892321E-2</c:v>
                  </c:pt>
                  <c:pt idx="7">
                    <c:v>4.4060564378288786E-2</c:v>
                  </c:pt>
                  <c:pt idx="8">
                    <c:v>3.8017539811688705E-2</c:v>
                  </c:pt>
                  <c:pt idx="9">
                    <c:v>4.0066611203511286E-2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Bar!$H$2:$I$11</c:f>
              <c:multiLvlStrCache>
                <c:ptCount val="10"/>
                <c:lvl>
                  <c:pt idx="0">
                    <c:v>1 - WT </c:v>
                  </c:pt>
                  <c:pt idx="1">
                    <c:v>1 - WT </c:v>
                  </c:pt>
                  <c:pt idx="2">
                    <c:v>2 – LVS dPmrA</c:v>
                  </c:pt>
                  <c:pt idx="3">
                    <c:v>2 – LVS dPmrA</c:v>
                  </c:pt>
                  <c:pt idx="4">
                    <c:v>3 – LVS dPriM</c:v>
                  </c:pt>
                  <c:pt idx="5">
                    <c:v>3 – LVS dPriM</c:v>
                  </c:pt>
                  <c:pt idx="6">
                    <c:v>4 – LVS dPmrA dPriM</c:v>
                  </c:pt>
                  <c:pt idx="7">
                    <c:v>4 – LVS dPmrA dPriM</c:v>
                  </c:pt>
                  <c:pt idx="8">
                    <c:v>5 - dPigR</c:v>
                  </c:pt>
                  <c:pt idx="9">
                    <c:v>5 - dPigR</c:v>
                  </c:pt>
                </c:lvl>
                <c:lvl>
                  <c:pt idx="0">
                    <c:v>0 uM</c:v>
                  </c:pt>
                  <c:pt idx="1">
                    <c:v>40 uM</c:v>
                  </c:pt>
                  <c:pt idx="2">
                    <c:v>0 uM</c:v>
                  </c:pt>
                  <c:pt idx="3">
                    <c:v>40 uM</c:v>
                  </c:pt>
                  <c:pt idx="4">
                    <c:v>0 uM</c:v>
                  </c:pt>
                  <c:pt idx="5">
                    <c:v>40 uM</c:v>
                  </c:pt>
                  <c:pt idx="6">
                    <c:v>0 uM</c:v>
                  </c:pt>
                  <c:pt idx="7">
                    <c:v>40 uM</c:v>
                  </c:pt>
                  <c:pt idx="8">
                    <c:v>0 uM</c:v>
                  </c:pt>
                  <c:pt idx="9">
                    <c:v>40 uM</c:v>
                  </c:pt>
                </c:lvl>
              </c:multiLvlStrCache>
            </c:multiLvlStrRef>
          </c:cat>
          <c:val>
            <c:numRef>
              <c:f>Bar!$L$2:$L$11</c:f>
              <c:numCache>
                <c:formatCode>General</c:formatCode>
                <c:ptCount val="10"/>
                <c:pt idx="0">
                  <c:v>2.0053333333333332</c:v>
                </c:pt>
                <c:pt idx="1">
                  <c:v>1.7173333333333334</c:v>
                </c:pt>
                <c:pt idx="2">
                  <c:v>1.6133333333333333</c:v>
                </c:pt>
                <c:pt idx="3">
                  <c:v>0.73466666666666658</c:v>
                </c:pt>
                <c:pt idx="4">
                  <c:v>2.0013333333333336</c:v>
                </c:pt>
                <c:pt idx="5">
                  <c:v>1.9626666666666666</c:v>
                </c:pt>
                <c:pt idx="6">
                  <c:v>1.5893333333333333</c:v>
                </c:pt>
                <c:pt idx="7">
                  <c:v>0.79733333333333345</c:v>
                </c:pt>
                <c:pt idx="8">
                  <c:v>1.5333333333333332</c:v>
                </c:pt>
                <c:pt idx="9">
                  <c:v>0.97866666666666668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7-CC4F-9156-28771C8E9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9928943"/>
        <c:axId val="1354826911"/>
      </c:barChart>
      <c:catAx>
        <c:axId val="12799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826911"/>
        <c:crosses val="autoZero"/>
        <c:auto val="1"/>
        <c:lblAlgn val="ctr"/>
        <c:lblOffset val="100"/>
        <c:noMultiLvlLbl val="0"/>
      </c:catAx>
      <c:valAx>
        <c:axId val="1354826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928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OD600</a:t>
            </a:r>
            <a:r>
              <a:rPr lang="en-US" baseline="0"/>
              <a:t> Average Absorbances at 4 Hours vs 24 Hours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'Scatter Plot'!$K$1</c:f>
              <c:strCache>
                <c:ptCount val="1"/>
                <c:pt idx="0">
                  <c:v>OD600 Reading at 4 hours (Average)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'Scatter Plot'!$H$2:$I$11</c:f>
              <c:multiLvlStrCache>
                <c:ptCount val="10"/>
                <c:lvl>
                  <c:pt idx="0">
                    <c:v>1 - WT </c:v>
                  </c:pt>
                  <c:pt idx="1">
                    <c:v>1 - WT </c:v>
                  </c:pt>
                  <c:pt idx="2">
                    <c:v>2 – LVS dPmrA</c:v>
                  </c:pt>
                  <c:pt idx="3">
                    <c:v>2 – LVS dPmrA</c:v>
                  </c:pt>
                  <c:pt idx="4">
                    <c:v>3 – LVS dPriM</c:v>
                  </c:pt>
                  <c:pt idx="5">
                    <c:v>3 – LVS dPriM</c:v>
                  </c:pt>
                  <c:pt idx="6">
                    <c:v>4 – LVS dPmrA dPriM</c:v>
                  </c:pt>
                  <c:pt idx="7">
                    <c:v>4 – LVS dPmrA dPriM</c:v>
                  </c:pt>
                  <c:pt idx="8">
                    <c:v>5 - dPigR</c:v>
                  </c:pt>
                  <c:pt idx="9">
                    <c:v>5 - dPigR</c:v>
                  </c:pt>
                </c:lvl>
                <c:lvl>
                  <c:pt idx="0">
                    <c:v>0 uM</c:v>
                  </c:pt>
                  <c:pt idx="1">
                    <c:v>40 uM</c:v>
                  </c:pt>
                  <c:pt idx="2">
                    <c:v>0 uM</c:v>
                  </c:pt>
                  <c:pt idx="3">
                    <c:v>40 uM</c:v>
                  </c:pt>
                  <c:pt idx="4">
                    <c:v>0 uM</c:v>
                  </c:pt>
                  <c:pt idx="5">
                    <c:v>40 uM</c:v>
                  </c:pt>
                  <c:pt idx="6">
                    <c:v>0 uM</c:v>
                  </c:pt>
                  <c:pt idx="7">
                    <c:v>40 uM</c:v>
                  </c:pt>
                  <c:pt idx="8">
                    <c:v>0 uM</c:v>
                  </c:pt>
                  <c:pt idx="9">
                    <c:v>40 uM</c:v>
                  </c:pt>
                </c:lvl>
              </c:multiLvlStrCache>
            </c:multiLvlStrRef>
          </c:cat>
          <c:val>
            <c:numRef>
              <c:f>'Scatter Plot'!$K$2:$K$11</c:f>
              <c:numCache>
                <c:formatCode>General</c:formatCode>
                <c:ptCount val="10"/>
                <c:pt idx="0">
                  <c:v>0.245</c:v>
                </c:pt>
                <c:pt idx="1">
                  <c:v>0.24466666666666667</c:v>
                </c:pt>
                <c:pt idx="2">
                  <c:v>0.20566666666666666</c:v>
                </c:pt>
                <c:pt idx="3">
                  <c:v>0.18566666666666665</c:v>
                </c:pt>
                <c:pt idx="4">
                  <c:v>0.29099999999999998</c:v>
                </c:pt>
                <c:pt idx="5">
                  <c:v>0.29366666666666669</c:v>
                </c:pt>
                <c:pt idx="6">
                  <c:v>0.24433333333333332</c:v>
                </c:pt>
                <c:pt idx="7">
                  <c:v>0.22500000000000001</c:v>
                </c:pt>
                <c:pt idx="8">
                  <c:v>0.27300000000000002</c:v>
                </c:pt>
                <c:pt idx="9">
                  <c:v>0.27833333333333338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C-C44E-8936-95AC274F22F6}"/>
            </c:ext>
          </c:extLst>
        </c:ser>
        <c:ser>
          <c:idx val="1"/>
          <c:order val="1"/>
          <c:tx>
            <c:strRef>
              <c:f>'Scatter Plot'!$L$1</c:f>
              <c:strCache>
                <c:ptCount val="1"/>
                <c:pt idx="0">
                  <c:v>OD600 Reading at 24 hours (Average)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'Scatter Plot'!$H$2:$I$11</c:f>
              <c:multiLvlStrCache>
                <c:ptCount val="10"/>
                <c:lvl>
                  <c:pt idx="0">
                    <c:v>1 - WT </c:v>
                  </c:pt>
                  <c:pt idx="1">
                    <c:v>1 - WT </c:v>
                  </c:pt>
                  <c:pt idx="2">
                    <c:v>2 – LVS dPmrA</c:v>
                  </c:pt>
                  <c:pt idx="3">
                    <c:v>2 – LVS dPmrA</c:v>
                  </c:pt>
                  <c:pt idx="4">
                    <c:v>3 – LVS dPriM</c:v>
                  </c:pt>
                  <c:pt idx="5">
                    <c:v>3 – LVS dPriM</c:v>
                  </c:pt>
                  <c:pt idx="6">
                    <c:v>4 – LVS dPmrA dPriM</c:v>
                  </c:pt>
                  <c:pt idx="7">
                    <c:v>4 – LVS dPmrA dPriM</c:v>
                  </c:pt>
                  <c:pt idx="8">
                    <c:v>5 - dPigR</c:v>
                  </c:pt>
                  <c:pt idx="9">
                    <c:v>5 - dPigR</c:v>
                  </c:pt>
                </c:lvl>
                <c:lvl>
                  <c:pt idx="0">
                    <c:v>0 uM</c:v>
                  </c:pt>
                  <c:pt idx="1">
                    <c:v>40 uM</c:v>
                  </c:pt>
                  <c:pt idx="2">
                    <c:v>0 uM</c:v>
                  </c:pt>
                  <c:pt idx="3">
                    <c:v>40 uM</c:v>
                  </c:pt>
                  <c:pt idx="4">
                    <c:v>0 uM</c:v>
                  </c:pt>
                  <c:pt idx="5">
                    <c:v>40 uM</c:v>
                  </c:pt>
                  <c:pt idx="6">
                    <c:v>0 uM</c:v>
                  </c:pt>
                  <c:pt idx="7">
                    <c:v>40 uM</c:v>
                  </c:pt>
                  <c:pt idx="8">
                    <c:v>0 uM</c:v>
                  </c:pt>
                  <c:pt idx="9">
                    <c:v>40 uM</c:v>
                  </c:pt>
                </c:lvl>
              </c:multiLvlStrCache>
            </c:multiLvlStrRef>
          </c:cat>
          <c:val>
            <c:numRef>
              <c:f>'Scatter Plot'!$L$2:$L$11</c:f>
              <c:numCache>
                <c:formatCode>General</c:formatCode>
                <c:ptCount val="10"/>
                <c:pt idx="0">
                  <c:v>2.0053333333333332</c:v>
                </c:pt>
                <c:pt idx="1">
                  <c:v>1.7173333333333334</c:v>
                </c:pt>
                <c:pt idx="2">
                  <c:v>1.6133333333333333</c:v>
                </c:pt>
                <c:pt idx="3">
                  <c:v>0.73466666666666658</c:v>
                </c:pt>
                <c:pt idx="4">
                  <c:v>2.0013333333333336</c:v>
                </c:pt>
                <c:pt idx="5">
                  <c:v>1.9626666666666666</c:v>
                </c:pt>
                <c:pt idx="6">
                  <c:v>1.5893333333333333</c:v>
                </c:pt>
                <c:pt idx="7">
                  <c:v>0.79733333333333345</c:v>
                </c:pt>
                <c:pt idx="8">
                  <c:v>1.5333333333333332</c:v>
                </c:pt>
                <c:pt idx="9">
                  <c:v>0.97866666666666668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C-C44E-8936-95AC274F2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988624"/>
        <c:axId val="1267754480"/>
      </c:lineChart>
      <c:catAx>
        <c:axId val="126798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754480"/>
        <c:crosses val="autoZero"/>
        <c:auto val="1"/>
        <c:lblAlgn val="ctr"/>
        <c:lblOffset val="100"/>
        <c:noMultiLvlLbl val="0"/>
      </c:catAx>
      <c:valAx>
        <c:axId val="126775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98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Fold Change from WT</a:t>
            </a:r>
            <a:r>
              <a:rPr lang="en-US" baseline="0"/>
              <a:t> (4 hours vs 24 hours)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WT 0uM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'Ratio Bar'!$M$1:$O$1</c:f>
              <c:strCache>
                <c:ptCount val="3"/>
                <c:pt idx="0">
                  <c:v>OD 600 fold change from WT at 2 hours</c:v>
                </c:pt>
                <c:pt idx="1">
                  <c:v>OD 600 fold change from WT at 4 hours</c:v>
                </c:pt>
                <c:pt idx="2">
                  <c:v>OD 600 fold change from WT at 24 hours</c:v>
                </c:pt>
              </c:strCache>
            </c:strRef>
          </c:cat>
          <c:val>
            <c:numRef>
              <c:f>'Ratio Bar'!$N$2:$O$2</c:f>
              <c:numCache>
                <c:formatCode>General</c:formatCode>
                <c:ptCount val="2"/>
                <c:pt idx="0">
                  <c:v>0</c:v>
                </c:pt>
                <c:pt idx="1">
                  <c:v>1.6622340615057851E-8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E1-F24E-A19C-EC4923DBA561}"/>
            </c:ext>
          </c:extLst>
        </c:ser>
        <c:ser>
          <c:idx val="1"/>
          <c:order val="1"/>
          <c:tx>
            <c:v>WT 40 uM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'Ratio Bar'!$M$1:$O$1</c:f>
              <c:strCache>
                <c:ptCount val="3"/>
                <c:pt idx="0">
                  <c:v>OD 600 fold change from WT at 2 hours</c:v>
                </c:pt>
                <c:pt idx="1">
                  <c:v>OD 600 fold change from WT at 4 hours</c:v>
                </c:pt>
                <c:pt idx="2">
                  <c:v>OD 600 fold change from WT at 24 hours</c:v>
                </c:pt>
              </c:strCache>
            </c:strRef>
          </c:cat>
          <c:val>
            <c:numRef>
              <c:f>'Ratio Bar'!$M$3:$O$3</c:f>
              <c:numCache>
                <c:formatCode>General</c:formatCode>
                <c:ptCount val="3"/>
                <c:pt idx="0">
                  <c:v>4.4989775051124781E-2</c:v>
                </c:pt>
                <c:pt idx="1">
                  <c:v>-1.3605442176870541E-3</c:v>
                </c:pt>
                <c:pt idx="2">
                  <c:v>-0.14361700704150615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E1-F24E-A19C-EC4923DBA561}"/>
            </c:ext>
          </c:extLst>
        </c:ser>
        <c:ser>
          <c:idx val="2"/>
          <c:order val="2"/>
          <c:tx>
            <c:v>LVS dPmrA 0uM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'Ratio Bar'!$M$1:$O$1</c:f>
              <c:strCache>
                <c:ptCount val="3"/>
                <c:pt idx="0">
                  <c:v>OD 600 fold change from WT at 2 hours</c:v>
                </c:pt>
                <c:pt idx="1">
                  <c:v>OD 600 fold change from WT at 4 hours</c:v>
                </c:pt>
                <c:pt idx="2">
                  <c:v>OD 600 fold change from WT at 24 hours</c:v>
                </c:pt>
              </c:strCache>
            </c:strRef>
          </c:cat>
          <c:val>
            <c:numRef>
              <c:f>'Ratio Bar'!$M$4:$O$4</c:f>
              <c:numCache>
                <c:formatCode>General</c:formatCode>
                <c:ptCount val="3"/>
                <c:pt idx="0">
                  <c:v>-0.13496932515337423</c:v>
                </c:pt>
                <c:pt idx="1">
                  <c:v>-0.16054421768707483</c:v>
                </c:pt>
                <c:pt idx="2">
                  <c:v>-0.19547871003122863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E1-F24E-A19C-EC4923DBA561}"/>
            </c:ext>
          </c:extLst>
        </c:ser>
        <c:ser>
          <c:idx val="3"/>
          <c:order val="3"/>
          <c:tx>
            <c:v>LVS dPmrA 40uM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'Ratio Bar'!$M$1:$O$1</c:f>
              <c:strCache>
                <c:ptCount val="3"/>
                <c:pt idx="0">
                  <c:v>OD 600 fold change from WT at 2 hours</c:v>
                </c:pt>
                <c:pt idx="1">
                  <c:v>OD 600 fold change from WT at 4 hours</c:v>
                </c:pt>
                <c:pt idx="2">
                  <c:v>OD 600 fold change from WT at 24 hours</c:v>
                </c:pt>
              </c:strCache>
            </c:strRef>
          </c:cat>
          <c:val>
            <c:numRef>
              <c:f>'Ratio Bar'!$M$5:$O$5</c:f>
              <c:numCache>
                <c:formatCode>General</c:formatCode>
                <c:ptCount val="3"/>
                <c:pt idx="0">
                  <c:v>-0.13496932515337423</c:v>
                </c:pt>
                <c:pt idx="1">
                  <c:v>-0.24217687074829941</c:v>
                </c:pt>
                <c:pt idx="2">
                  <c:v>-0.63364361093157606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E1-F24E-A19C-EC4923DBA561}"/>
            </c:ext>
          </c:extLst>
        </c:ser>
        <c:ser>
          <c:idx val="4"/>
          <c:order val="4"/>
          <c:tx>
            <c:v>LVS dPriM 0uM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'Ratio Bar'!$M$1:$O$1</c:f>
              <c:strCache>
                <c:ptCount val="3"/>
                <c:pt idx="0">
                  <c:v>OD 600 fold change from WT at 2 hours</c:v>
                </c:pt>
                <c:pt idx="1">
                  <c:v>OD 600 fold change from WT at 4 hours</c:v>
                </c:pt>
                <c:pt idx="2">
                  <c:v>OD 600 fold change from WT at 24 hours</c:v>
                </c:pt>
              </c:strCache>
            </c:strRef>
          </c:cat>
          <c:val>
            <c:numRef>
              <c:f>'Ratio Bar'!$M$6:$O$6</c:f>
              <c:numCache>
                <c:formatCode>General</c:formatCode>
                <c:ptCount val="3"/>
                <c:pt idx="0">
                  <c:v>0.2004089979550101</c:v>
                </c:pt>
                <c:pt idx="1">
                  <c:v>0.18775510204081636</c:v>
                </c:pt>
                <c:pt idx="2">
                  <c:v>-1.9946642618793309E-3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E1-F24E-A19C-EC4923DBA561}"/>
            </c:ext>
          </c:extLst>
        </c:ser>
        <c:ser>
          <c:idx val="5"/>
          <c:order val="5"/>
          <c:tx>
            <c:v>LVS dPriM 40uM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'Ratio Bar'!$M$1:$O$1</c:f>
              <c:strCache>
                <c:ptCount val="3"/>
                <c:pt idx="0">
                  <c:v>OD 600 fold change from WT at 2 hours</c:v>
                </c:pt>
                <c:pt idx="1">
                  <c:v>OD 600 fold change from WT at 4 hours</c:v>
                </c:pt>
                <c:pt idx="2">
                  <c:v>OD 600 fold change from WT at 24 hours</c:v>
                </c:pt>
              </c:strCache>
            </c:strRef>
          </c:cat>
          <c:val>
            <c:numRef>
              <c:f>'Ratio Bar'!$M$7:$O$7</c:f>
              <c:numCache>
                <c:formatCode>General</c:formatCode>
                <c:ptCount val="3"/>
                <c:pt idx="0">
                  <c:v>0.22290388548057272</c:v>
                </c:pt>
                <c:pt idx="1">
                  <c:v>0.19863945578231301</c:v>
                </c:pt>
                <c:pt idx="2">
                  <c:v>-2.127657947600714E-2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E1-F24E-A19C-EC4923DBA561}"/>
            </c:ext>
          </c:extLst>
        </c:ser>
        <c:ser>
          <c:idx val="6"/>
          <c:order val="6"/>
          <c:tx>
            <c:v>LVS dPmrA dPriM 0uM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'Ratio Bar'!$M$1:$O$1</c:f>
              <c:strCache>
                <c:ptCount val="3"/>
                <c:pt idx="0">
                  <c:v>OD 600 fold change from WT at 2 hours</c:v>
                </c:pt>
                <c:pt idx="1">
                  <c:v>OD 600 fold change from WT at 4 hours</c:v>
                </c:pt>
                <c:pt idx="2">
                  <c:v>OD 600 fold change from WT at 24 hours</c:v>
                </c:pt>
              </c:strCache>
            </c:strRef>
          </c:cat>
          <c:val>
            <c:numRef>
              <c:f>'Ratio Bar'!$M$8:$O$8</c:f>
              <c:numCache>
                <c:formatCode>General</c:formatCode>
                <c:ptCount val="3"/>
                <c:pt idx="0">
                  <c:v>8.1799591002045258E-3</c:v>
                </c:pt>
                <c:pt idx="1">
                  <c:v>-2.7210884353742193E-3</c:v>
                </c:pt>
                <c:pt idx="2">
                  <c:v>-0.20744679533654919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6E1-F24E-A19C-EC4923DBA561}"/>
            </c:ext>
          </c:extLst>
        </c:ser>
        <c:ser>
          <c:idx val="7"/>
          <c:order val="7"/>
          <c:tx>
            <c:v>LVS dPmrA dPriM 40uM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'Ratio Bar'!$M$1:$O$1</c:f>
              <c:strCache>
                <c:ptCount val="3"/>
                <c:pt idx="0">
                  <c:v>OD 600 fold change from WT at 2 hours</c:v>
                </c:pt>
                <c:pt idx="1">
                  <c:v>OD 600 fold change from WT at 4 hours</c:v>
                </c:pt>
                <c:pt idx="2">
                  <c:v>OD 600 fold change from WT at 24 hours</c:v>
                </c:pt>
              </c:strCache>
            </c:strRef>
          </c:cat>
          <c:val>
            <c:numRef>
              <c:f>'Ratio Bar'!$M$9:$O$9</c:f>
              <c:numCache>
                <c:formatCode>General</c:formatCode>
                <c:ptCount val="3"/>
                <c:pt idx="0">
                  <c:v>8.1799591002045258E-3</c:v>
                </c:pt>
                <c:pt idx="1">
                  <c:v>-8.1632653061224469E-2</c:v>
                </c:pt>
                <c:pt idx="2">
                  <c:v>-0.6023936104121278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6E1-F24E-A19C-EC4923DBA561}"/>
            </c:ext>
          </c:extLst>
        </c:ser>
        <c:ser>
          <c:idx val="8"/>
          <c:order val="8"/>
          <c:tx>
            <c:v>LVS dPigR 0uM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'Ratio Bar'!$M$1:$O$1</c:f>
              <c:strCache>
                <c:ptCount val="3"/>
                <c:pt idx="0">
                  <c:v>OD 600 fold change from WT at 2 hours</c:v>
                </c:pt>
                <c:pt idx="1">
                  <c:v>OD 600 fold change from WT at 4 hours</c:v>
                </c:pt>
                <c:pt idx="2">
                  <c:v>OD 600 fold change from WT at 24 hours</c:v>
                </c:pt>
              </c:strCache>
            </c:strRef>
          </c:cat>
          <c:val>
            <c:numRef>
              <c:f>'Ratio Bar'!$M$10:$O$10</c:f>
              <c:numCache>
                <c:formatCode>General</c:formatCode>
                <c:ptCount val="3"/>
                <c:pt idx="0">
                  <c:v>0.1165644171779141</c:v>
                </c:pt>
                <c:pt idx="1">
                  <c:v>0.11428571428571432</c:v>
                </c:pt>
                <c:pt idx="2">
                  <c:v>-0.23537232771563055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6E1-F24E-A19C-EC4923DBA561}"/>
            </c:ext>
          </c:extLst>
        </c:ser>
        <c:ser>
          <c:idx val="9"/>
          <c:order val="9"/>
          <c:tx>
            <c:v>LVS dPigR 40uM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'Ratio Bar'!$M$1:$O$1</c:f>
              <c:strCache>
                <c:ptCount val="3"/>
                <c:pt idx="0">
                  <c:v>OD 600 fold change from WT at 2 hours</c:v>
                </c:pt>
                <c:pt idx="1">
                  <c:v>OD 600 fold change from WT at 4 hours</c:v>
                </c:pt>
                <c:pt idx="2">
                  <c:v>OD 600 fold change from WT at 24 hours</c:v>
                </c:pt>
              </c:strCache>
            </c:strRef>
          </c:cat>
          <c:val>
            <c:numRef>
              <c:f>'Ratio Bar'!$M$11:$O$11</c:f>
              <c:numCache>
                <c:formatCode>General</c:formatCode>
                <c:ptCount val="3"/>
                <c:pt idx="0">
                  <c:v>0.15541922290388532</c:v>
                </c:pt>
                <c:pt idx="1">
                  <c:v>0.13605442176870763</c:v>
                </c:pt>
                <c:pt idx="2">
                  <c:v>-0.51196807699415026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6E1-F24E-A19C-EC4923DBA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409824"/>
        <c:axId val="1218121312"/>
      </c:lineChart>
      <c:catAx>
        <c:axId val="128040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8121312"/>
        <c:crosses val="autoZero"/>
        <c:auto val="1"/>
        <c:lblAlgn val="ctr"/>
        <c:lblOffset val="100"/>
        <c:noMultiLvlLbl val="0"/>
      </c:catAx>
      <c:valAx>
        <c:axId val="121812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040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'Ratio Bar'!$N$1</c:f>
              <c:strCache>
                <c:ptCount val="1"/>
                <c:pt idx="0">
                  <c:v>OD 600 fold change from WT at 4 hours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'Ratio Bar'!$Q$2:$Q$11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1.653634253439841E-2</c:v>
                  </c:pt>
                  <c:pt idx="2">
                    <c:v>1.9560146487051129E-2</c:v>
                  </c:pt>
                  <c:pt idx="3">
                    <c:v>5.0601343363343961E-3</c:v>
                  </c:pt>
                  <c:pt idx="4">
                    <c:v>3.3339479165974448E-2</c:v>
                  </c:pt>
                  <c:pt idx="5">
                    <c:v>4.9165720012158964E-2</c:v>
                  </c:pt>
                  <c:pt idx="6">
                    <c:v>1.6497051380197102E-2</c:v>
                  </c:pt>
                  <c:pt idx="7">
                    <c:v>1.586037104645073E-2</c:v>
                  </c:pt>
                  <c:pt idx="8">
                    <c:v>3.3318622452030253E-2</c:v>
                  </c:pt>
                  <c:pt idx="9">
                    <c:v>1.5252183581722889E-2</c:v>
                  </c:pt>
                </c:numCache>
              </c:numRef>
            </c:plus>
            <c:minus>
              <c:numRef>
                <c:f>'Ratio Bar'!$Q$2:$Q$11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1.653634253439841E-2</c:v>
                  </c:pt>
                  <c:pt idx="2">
                    <c:v>1.9560146487051129E-2</c:v>
                  </c:pt>
                  <c:pt idx="3">
                    <c:v>5.0601343363343961E-3</c:v>
                  </c:pt>
                  <c:pt idx="4">
                    <c:v>3.3339479165974448E-2</c:v>
                  </c:pt>
                  <c:pt idx="5">
                    <c:v>4.9165720012158964E-2</c:v>
                  </c:pt>
                  <c:pt idx="6">
                    <c:v>1.6497051380197102E-2</c:v>
                  </c:pt>
                  <c:pt idx="7">
                    <c:v>1.586037104645073E-2</c:v>
                  </c:pt>
                  <c:pt idx="8">
                    <c:v>3.3318622452030253E-2</c:v>
                  </c:pt>
                  <c:pt idx="9">
                    <c:v>1.5252183581722889E-2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'Ratio Bar'!$H$4:$I$11</c:f>
              <c:multiLvlStrCache>
                <c:ptCount val="8"/>
                <c:lvl>
                  <c:pt idx="0">
                    <c:v>2 – LVS dPmrA</c:v>
                  </c:pt>
                  <c:pt idx="1">
                    <c:v>2 – LVS dPmrA</c:v>
                  </c:pt>
                  <c:pt idx="2">
                    <c:v>3 – LVS dPriM</c:v>
                  </c:pt>
                  <c:pt idx="3">
                    <c:v>3 – LVS dPriM</c:v>
                  </c:pt>
                  <c:pt idx="4">
                    <c:v>4 – LVS dPmrA dPriM</c:v>
                  </c:pt>
                  <c:pt idx="5">
                    <c:v>4 – LVS dPmrA dPriM</c:v>
                  </c:pt>
                  <c:pt idx="6">
                    <c:v>5 - dPigR</c:v>
                  </c:pt>
                  <c:pt idx="7">
                    <c:v>5 - dPigR</c:v>
                  </c:pt>
                </c:lvl>
                <c:lvl>
                  <c:pt idx="0">
                    <c:v>0 uM</c:v>
                  </c:pt>
                  <c:pt idx="1">
                    <c:v>40 uM</c:v>
                  </c:pt>
                  <c:pt idx="2">
                    <c:v>0 uM</c:v>
                  </c:pt>
                  <c:pt idx="3">
                    <c:v>40 uM</c:v>
                  </c:pt>
                  <c:pt idx="4">
                    <c:v>0 uM</c:v>
                  </c:pt>
                  <c:pt idx="5">
                    <c:v>40 uM</c:v>
                  </c:pt>
                  <c:pt idx="6">
                    <c:v>0 uM</c:v>
                  </c:pt>
                  <c:pt idx="7">
                    <c:v>40 uM</c:v>
                  </c:pt>
                </c:lvl>
              </c:multiLvlStrCache>
            </c:multiLvlStrRef>
          </c:cat>
          <c:val>
            <c:numRef>
              <c:f>'Ratio Bar'!$N$4:$N$11</c:f>
              <c:numCache>
                <c:formatCode>General</c:formatCode>
                <c:ptCount val="8"/>
                <c:pt idx="0">
                  <c:v>-0.16054421768707483</c:v>
                </c:pt>
                <c:pt idx="1">
                  <c:v>-0.24217687074829941</c:v>
                </c:pt>
                <c:pt idx="2">
                  <c:v>0.18775510204081636</c:v>
                </c:pt>
                <c:pt idx="3">
                  <c:v>0.19863945578231301</c:v>
                </c:pt>
                <c:pt idx="4">
                  <c:v>-2.7210884353742193E-3</c:v>
                </c:pt>
                <c:pt idx="5">
                  <c:v>-8.1632653061224469E-2</c:v>
                </c:pt>
                <c:pt idx="6">
                  <c:v>0.11428571428571432</c:v>
                </c:pt>
                <c:pt idx="7">
                  <c:v>0.13605442176870763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8-CC4A-9850-EAD7F2F7B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8212912"/>
        <c:axId val="1278958864"/>
      </c:barChart>
      <c:catAx>
        <c:axId val="126821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8958864"/>
        <c:crosses val="autoZero"/>
        <c:auto val="1"/>
        <c:lblAlgn val="ctr"/>
        <c:lblOffset val="100"/>
        <c:noMultiLvlLbl val="0"/>
      </c:catAx>
      <c:valAx>
        <c:axId val="127895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821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'Ratio Bar'!$O$1</c:f>
              <c:strCache>
                <c:ptCount val="1"/>
                <c:pt idx="0">
                  <c:v>OD 600 fold change from WT at 24 hours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'Ratio Bar'!$R$2:$R$11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1.6703344052199223E-2</c:v>
                  </c:pt>
                  <c:pt idx="2">
                    <c:v>0.17393268278364768</c:v>
                  </c:pt>
                  <c:pt idx="3">
                    <c:v>2.5079732739420341E-2</c:v>
                  </c:pt>
                  <c:pt idx="4">
                    <c:v>1.5257731583154837E-2</c:v>
                  </c:pt>
                  <c:pt idx="5">
                    <c:v>0.12828520743678073</c:v>
                  </c:pt>
                  <c:pt idx="6">
                    <c:v>3.7849343191217126E-2</c:v>
                  </c:pt>
                  <c:pt idx="7">
                    <c:v>1.3208249626730785E-2</c:v>
                  </c:pt>
                  <c:pt idx="8">
                    <c:v>3.9122587506237915E-3</c:v>
                  </c:pt>
                  <c:pt idx="9">
                    <c:v>1.0884169759506878E-2</c:v>
                  </c:pt>
                </c:numCache>
              </c:numRef>
            </c:plus>
            <c:minus>
              <c:numRef>
                <c:f>'Ratio Bar'!$R$2:$R$11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1.6703344052199223E-2</c:v>
                  </c:pt>
                  <c:pt idx="2">
                    <c:v>0.17393268278364768</c:v>
                  </c:pt>
                  <c:pt idx="3">
                    <c:v>2.5079732739420341E-2</c:v>
                  </c:pt>
                  <c:pt idx="4">
                    <c:v>1.5257731583154837E-2</c:v>
                  </c:pt>
                  <c:pt idx="5">
                    <c:v>0.12828520743678073</c:v>
                  </c:pt>
                  <c:pt idx="6">
                    <c:v>3.7849343191217126E-2</c:v>
                  </c:pt>
                  <c:pt idx="7">
                    <c:v>1.3208249626730785E-2</c:v>
                  </c:pt>
                  <c:pt idx="8">
                    <c:v>3.9122587506237915E-3</c:v>
                  </c:pt>
                  <c:pt idx="9">
                    <c:v>1.0884169759506878E-2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'Ratio Bar'!$H$4:$I$11</c:f>
              <c:multiLvlStrCache>
                <c:ptCount val="8"/>
                <c:lvl>
                  <c:pt idx="0">
                    <c:v>2 – LVS dPmrA</c:v>
                  </c:pt>
                  <c:pt idx="1">
                    <c:v>2 – LVS dPmrA</c:v>
                  </c:pt>
                  <c:pt idx="2">
                    <c:v>3 – LVS dPriM</c:v>
                  </c:pt>
                  <c:pt idx="3">
                    <c:v>3 – LVS dPriM</c:v>
                  </c:pt>
                  <c:pt idx="4">
                    <c:v>4 – LVS dPmrA dPriM</c:v>
                  </c:pt>
                  <c:pt idx="5">
                    <c:v>4 – LVS dPmrA dPriM</c:v>
                  </c:pt>
                  <c:pt idx="6">
                    <c:v>5 - dPigR</c:v>
                  </c:pt>
                  <c:pt idx="7">
                    <c:v>5 - dPigR</c:v>
                  </c:pt>
                </c:lvl>
                <c:lvl>
                  <c:pt idx="0">
                    <c:v>0 uM</c:v>
                  </c:pt>
                  <c:pt idx="1">
                    <c:v>40 uM</c:v>
                  </c:pt>
                  <c:pt idx="2">
                    <c:v>0 uM</c:v>
                  </c:pt>
                  <c:pt idx="3">
                    <c:v>40 uM</c:v>
                  </c:pt>
                  <c:pt idx="4">
                    <c:v>0 uM</c:v>
                  </c:pt>
                  <c:pt idx="5">
                    <c:v>40 uM</c:v>
                  </c:pt>
                  <c:pt idx="6">
                    <c:v>0 uM</c:v>
                  </c:pt>
                  <c:pt idx="7">
                    <c:v>40 uM</c:v>
                  </c:pt>
                </c:lvl>
              </c:multiLvlStrCache>
            </c:multiLvlStrRef>
          </c:cat>
          <c:val>
            <c:numRef>
              <c:f>'Ratio Bar'!$O$4:$O$11</c:f>
              <c:numCache>
                <c:formatCode>General</c:formatCode>
                <c:ptCount val="8"/>
                <c:pt idx="0">
                  <c:v>-0.19547871003122863</c:v>
                </c:pt>
                <c:pt idx="1">
                  <c:v>-0.63364361093157606</c:v>
                </c:pt>
                <c:pt idx="2">
                  <c:v>-1.9946642618793309E-3</c:v>
                </c:pt>
                <c:pt idx="3">
                  <c:v>-2.127657947600714E-2</c:v>
                </c:pt>
                <c:pt idx="4">
                  <c:v>-0.20744679533654919</c:v>
                </c:pt>
                <c:pt idx="5">
                  <c:v>-0.6023936104121278</c:v>
                </c:pt>
                <c:pt idx="6">
                  <c:v>-0.23537232771563055</c:v>
                </c:pt>
                <c:pt idx="7">
                  <c:v>-0.51196807699415026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9-4F47-B25E-41F645301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432560"/>
        <c:axId val="1222171296"/>
      </c:barChart>
      <c:catAx>
        <c:axId val="121943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171296"/>
        <c:crossesAt val="0"/>
        <c:auto val="1"/>
        <c:lblAlgn val="ctr"/>
        <c:lblOffset val="100"/>
        <c:noMultiLvlLbl val="0"/>
      </c:catAx>
      <c:valAx>
        <c:axId val="122217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9432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Fold Change: WT vs dPmrA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'Comparison of WT to other'!$A$2:$B$2</c:f>
              <c:strCache>
                <c:ptCount val="2"/>
                <c:pt idx="0">
                  <c:v>0 uM</c:v>
                </c:pt>
                <c:pt idx="1">
                  <c:v>1 - WT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('Comparison of WT to other'!$C$1,'Comparison of WT to other'!$D$1:$O$1)</c:f>
              <c:strCache>
                <c:ptCount val="13"/>
                <c:pt idx="0">
                  <c:v>0 hours</c:v>
                </c:pt>
                <c:pt idx="1">
                  <c:v>2 hours</c:v>
                </c:pt>
                <c:pt idx="2">
                  <c:v>4 hours</c:v>
                </c:pt>
                <c:pt idx="3">
                  <c:v>6 hours</c:v>
                </c:pt>
                <c:pt idx="4">
                  <c:v>8 hours</c:v>
                </c:pt>
                <c:pt idx="5">
                  <c:v>10 hours</c:v>
                </c:pt>
                <c:pt idx="6">
                  <c:v>12 hours</c:v>
                </c:pt>
                <c:pt idx="7">
                  <c:v>14 hours</c:v>
                </c:pt>
                <c:pt idx="8">
                  <c:v>16 hours</c:v>
                </c:pt>
                <c:pt idx="9">
                  <c:v>18 hours</c:v>
                </c:pt>
                <c:pt idx="10">
                  <c:v>20 hours</c:v>
                </c:pt>
                <c:pt idx="11">
                  <c:v>22 hours</c:v>
                </c:pt>
                <c:pt idx="12">
                  <c:v>24 hours</c:v>
                </c:pt>
              </c:strCache>
            </c:strRef>
          </c:xVal>
          <c:yVal>
            <c:numRef>
              <c:f>('Comparison of WT to other'!$C$2,'Comparison of WT to other'!$D$2:$O$2)</c:f>
              <c:numCache>
                <c:formatCode>General</c:formatCode>
                <c:ptCount val="13"/>
                <c:pt idx="0">
                  <c:v>0.1</c:v>
                </c:pt>
                <c:pt idx="2">
                  <c:v>0</c:v>
                </c:pt>
                <c:pt idx="12">
                  <c:v>1.6622340615057851E-8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1A-1340-89CD-660740AA9B25}"/>
            </c:ext>
          </c:extLst>
        </c:ser>
        <c:ser>
          <c:idx val="1"/>
          <c:order val="1"/>
          <c:tx>
            <c:strRef>
              <c:f>'Comparison of WT to other'!$A$3:$B$3</c:f>
              <c:strCache>
                <c:ptCount val="2"/>
                <c:pt idx="0">
                  <c:v>40 uM</c:v>
                </c:pt>
                <c:pt idx="1">
                  <c:v>1 - WT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('Comparison of WT to other'!$C$1,'Comparison of WT to other'!$D$1:$O$1)</c:f>
              <c:strCache>
                <c:ptCount val="13"/>
                <c:pt idx="0">
                  <c:v>0 hours</c:v>
                </c:pt>
                <c:pt idx="1">
                  <c:v>2 hours</c:v>
                </c:pt>
                <c:pt idx="2">
                  <c:v>4 hours</c:v>
                </c:pt>
                <c:pt idx="3">
                  <c:v>6 hours</c:v>
                </c:pt>
                <c:pt idx="4">
                  <c:v>8 hours</c:v>
                </c:pt>
                <c:pt idx="5">
                  <c:v>10 hours</c:v>
                </c:pt>
                <c:pt idx="6">
                  <c:v>12 hours</c:v>
                </c:pt>
                <c:pt idx="7">
                  <c:v>14 hours</c:v>
                </c:pt>
                <c:pt idx="8">
                  <c:v>16 hours</c:v>
                </c:pt>
                <c:pt idx="9">
                  <c:v>18 hours</c:v>
                </c:pt>
                <c:pt idx="10">
                  <c:v>20 hours</c:v>
                </c:pt>
                <c:pt idx="11">
                  <c:v>22 hours</c:v>
                </c:pt>
                <c:pt idx="12">
                  <c:v>24 hours</c:v>
                </c:pt>
              </c:strCache>
            </c:strRef>
          </c:xVal>
          <c:yVal>
            <c:numRef>
              <c:f>('Comparison of WT to other'!$C$3,'Comparison of WT to other'!$D$3:$O$3)</c:f>
              <c:numCache>
                <c:formatCode>General</c:formatCode>
                <c:ptCount val="13"/>
                <c:pt idx="0">
                  <c:v>0.1</c:v>
                </c:pt>
                <c:pt idx="2">
                  <c:v>-1.3605442176870541E-3</c:v>
                </c:pt>
                <c:pt idx="12">
                  <c:v>-0.14361700704150615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1A-1340-89CD-660740AA9B25}"/>
            </c:ext>
          </c:extLst>
        </c:ser>
        <c:ser>
          <c:idx val="2"/>
          <c:order val="2"/>
          <c:tx>
            <c:strRef>
              <c:f>'Comparison of WT to other'!$A$4:$B$4</c:f>
              <c:strCache>
                <c:ptCount val="2"/>
                <c:pt idx="0">
                  <c:v>0 uM</c:v>
                </c:pt>
                <c:pt idx="1">
                  <c:v>2 – LVS dPmrA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('Comparison of WT to other'!$C$1,'Comparison of WT to other'!$D$1:$O$1)</c:f>
              <c:strCache>
                <c:ptCount val="13"/>
                <c:pt idx="0">
                  <c:v>0 hours</c:v>
                </c:pt>
                <c:pt idx="1">
                  <c:v>2 hours</c:v>
                </c:pt>
                <c:pt idx="2">
                  <c:v>4 hours</c:v>
                </c:pt>
                <c:pt idx="3">
                  <c:v>6 hours</c:v>
                </c:pt>
                <c:pt idx="4">
                  <c:v>8 hours</c:v>
                </c:pt>
                <c:pt idx="5">
                  <c:v>10 hours</c:v>
                </c:pt>
                <c:pt idx="6">
                  <c:v>12 hours</c:v>
                </c:pt>
                <c:pt idx="7">
                  <c:v>14 hours</c:v>
                </c:pt>
                <c:pt idx="8">
                  <c:v>16 hours</c:v>
                </c:pt>
                <c:pt idx="9">
                  <c:v>18 hours</c:v>
                </c:pt>
                <c:pt idx="10">
                  <c:v>20 hours</c:v>
                </c:pt>
                <c:pt idx="11">
                  <c:v>22 hours</c:v>
                </c:pt>
                <c:pt idx="12">
                  <c:v>24 hours</c:v>
                </c:pt>
              </c:strCache>
            </c:strRef>
          </c:xVal>
          <c:yVal>
            <c:numRef>
              <c:f>('Comparison of WT to other'!$C$4,'Comparison of WT to other'!$D$4:$O$4)</c:f>
              <c:numCache>
                <c:formatCode>General</c:formatCode>
                <c:ptCount val="13"/>
                <c:pt idx="0">
                  <c:v>0.1</c:v>
                </c:pt>
                <c:pt idx="2">
                  <c:v>-0.16054421768707483</c:v>
                </c:pt>
                <c:pt idx="12">
                  <c:v>-0.19547871003122863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01A-1340-89CD-660740AA9B25}"/>
            </c:ext>
          </c:extLst>
        </c:ser>
        <c:ser>
          <c:idx val="3"/>
          <c:order val="3"/>
          <c:tx>
            <c:strRef>
              <c:f>'Comparison of WT to other'!$A$5:$B$5</c:f>
              <c:strCache>
                <c:ptCount val="2"/>
                <c:pt idx="0">
                  <c:v>40 uM</c:v>
                </c:pt>
                <c:pt idx="1">
                  <c:v>2 – LVS dPmrA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('Comparison of WT to other'!$C$1,'Comparison of WT to other'!$D$1:$O$1)</c:f>
              <c:strCache>
                <c:ptCount val="13"/>
                <c:pt idx="0">
                  <c:v>0 hours</c:v>
                </c:pt>
                <c:pt idx="1">
                  <c:v>2 hours</c:v>
                </c:pt>
                <c:pt idx="2">
                  <c:v>4 hours</c:v>
                </c:pt>
                <c:pt idx="3">
                  <c:v>6 hours</c:v>
                </c:pt>
                <c:pt idx="4">
                  <c:v>8 hours</c:v>
                </c:pt>
                <c:pt idx="5">
                  <c:v>10 hours</c:v>
                </c:pt>
                <c:pt idx="6">
                  <c:v>12 hours</c:v>
                </c:pt>
                <c:pt idx="7">
                  <c:v>14 hours</c:v>
                </c:pt>
                <c:pt idx="8">
                  <c:v>16 hours</c:v>
                </c:pt>
                <c:pt idx="9">
                  <c:v>18 hours</c:v>
                </c:pt>
                <c:pt idx="10">
                  <c:v>20 hours</c:v>
                </c:pt>
                <c:pt idx="11">
                  <c:v>22 hours</c:v>
                </c:pt>
                <c:pt idx="12">
                  <c:v>24 hours</c:v>
                </c:pt>
              </c:strCache>
            </c:strRef>
          </c:xVal>
          <c:yVal>
            <c:numRef>
              <c:f>('Comparison of WT to other'!$C$5,'Comparison of WT to other'!$D$5:$O$5)</c:f>
              <c:numCache>
                <c:formatCode>General</c:formatCode>
                <c:ptCount val="13"/>
                <c:pt idx="0">
                  <c:v>0.1</c:v>
                </c:pt>
                <c:pt idx="2">
                  <c:v>-0.24217687074829941</c:v>
                </c:pt>
                <c:pt idx="12">
                  <c:v>-0.63364361093157606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01A-1340-89CD-660740AA9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9494784"/>
        <c:axId val="1220401120"/>
      </c:scatterChart>
      <c:valAx>
        <c:axId val="1219494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0401120"/>
        <c:crosses val="autoZero"/>
        <c:crossBetween val="midCat"/>
      </c:valAx>
      <c:valAx>
        <c:axId val="122040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9494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Fold Change: WT vs dPriM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'Comparison of WT to other'!$A$2:$B$2</c:f>
              <c:strCache>
                <c:ptCount val="2"/>
                <c:pt idx="0">
                  <c:v>0 uM</c:v>
                </c:pt>
                <c:pt idx="1">
                  <c:v>1 - WT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('Comparison of WT to other'!$C$1,'Comparison of WT to other'!$D$1:$O$1)</c:f>
              <c:strCache>
                <c:ptCount val="13"/>
                <c:pt idx="0">
                  <c:v>0 hours</c:v>
                </c:pt>
                <c:pt idx="1">
                  <c:v>2 hours</c:v>
                </c:pt>
                <c:pt idx="2">
                  <c:v>4 hours</c:v>
                </c:pt>
                <c:pt idx="3">
                  <c:v>6 hours</c:v>
                </c:pt>
                <c:pt idx="4">
                  <c:v>8 hours</c:v>
                </c:pt>
                <c:pt idx="5">
                  <c:v>10 hours</c:v>
                </c:pt>
                <c:pt idx="6">
                  <c:v>12 hours</c:v>
                </c:pt>
                <c:pt idx="7">
                  <c:v>14 hours</c:v>
                </c:pt>
                <c:pt idx="8">
                  <c:v>16 hours</c:v>
                </c:pt>
                <c:pt idx="9">
                  <c:v>18 hours</c:v>
                </c:pt>
                <c:pt idx="10">
                  <c:v>20 hours</c:v>
                </c:pt>
                <c:pt idx="11">
                  <c:v>22 hours</c:v>
                </c:pt>
                <c:pt idx="12">
                  <c:v>24 hours</c:v>
                </c:pt>
              </c:strCache>
            </c:strRef>
          </c:xVal>
          <c:yVal>
            <c:numRef>
              <c:f>('Comparison of WT to other'!$C$2,'Comparison of WT to other'!$D$2:$O$2)</c:f>
              <c:numCache>
                <c:formatCode>General</c:formatCode>
                <c:ptCount val="13"/>
                <c:pt idx="0">
                  <c:v>0.1</c:v>
                </c:pt>
                <c:pt idx="2">
                  <c:v>0</c:v>
                </c:pt>
                <c:pt idx="12">
                  <c:v>1.6622340615057851E-8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C0-494B-94AE-9ED8DF6C90AA}"/>
            </c:ext>
          </c:extLst>
        </c:ser>
        <c:ser>
          <c:idx val="1"/>
          <c:order val="1"/>
          <c:tx>
            <c:strRef>
              <c:f>'Comparison of WT to other'!$A$3:$B$3</c:f>
              <c:strCache>
                <c:ptCount val="2"/>
                <c:pt idx="0">
                  <c:v>40 uM</c:v>
                </c:pt>
                <c:pt idx="1">
                  <c:v>1 - WT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('Comparison of WT to other'!$C$1,'Comparison of WT to other'!$D$1:$O$1)</c:f>
              <c:strCache>
                <c:ptCount val="13"/>
                <c:pt idx="0">
                  <c:v>0 hours</c:v>
                </c:pt>
                <c:pt idx="1">
                  <c:v>2 hours</c:v>
                </c:pt>
                <c:pt idx="2">
                  <c:v>4 hours</c:v>
                </c:pt>
                <c:pt idx="3">
                  <c:v>6 hours</c:v>
                </c:pt>
                <c:pt idx="4">
                  <c:v>8 hours</c:v>
                </c:pt>
                <c:pt idx="5">
                  <c:v>10 hours</c:v>
                </c:pt>
                <c:pt idx="6">
                  <c:v>12 hours</c:v>
                </c:pt>
                <c:pt idx="7">
                  <c:v>14 hours</c:v>
                </c:pt>
                <c:pt idx="8">
                  <c:v>16 hours</c:v>
                </c:pt>
                <c:pt idx="9">
                  <c:v>18 hours</c:v>
                </c:pt>
                <c:pt idx="10">
                  <c:v>20 hours</c:v>
                </c:pt>
                <c:pt idx="11">
                  <c:v>22 hours</c:v>
                </c:pt>
                <c:pt idx="12">
                  <c:v>24 hours</c:v>
                </c:pt>
              </c:strCache>
            </c:strRef>
          </c:xVal>
          <c:yVal>
            <c:numRef>
              <c:f>('Comparison of WT to other'!$C$3,'Comparison of WT to other'!$D$3:$O$3)</c:f>
              <c:numCache>
                <c:formatCode>General</c:formatCode>
                <c:ptCount val="13"/>
                <c:pt idx="0">
                  <c:v>0.1</c:v>
                </c:pt>
                <c:pt idx="2">
                  <c:v>-1.3605442176870541E-3</c:v>
                </c:pt>
                <c:pt idx="12">
                  <c:v>-0.14361700704150615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6C0-494B-94AE-9ED8DF6C90AA}"/>
            </c:ext>
          </c:extLst>
        </c:ser>
        <c:ser>
          <c:idx val="2"/>
          <c:order val="2"/>
          <c:tx>
            <c:strRef>
              <c:f>'Comparison of WT to other'!$A$6:$B$6</c:f>
              <c:strCache>
                <c:ptCount val="2"/>
                <c:pt idx="0">
                  <c:v>0 uM</c:v>
                </c:pt>
                <c:pt idx="1">
                  <c:v>3 – LVS dPriM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('Comparison of WT to other'!$C$1,'Comparison of WT to other'!$D$1:$O$1)</c:f>
              <c:strCache>
                <c:ptCount val="13"/>
                <c:pt idx="0">
                  <c:v>0 hours</c:v>
                </c:pt>
                <c:pt idx="1">
                  <c:v>2 hours</c:v>
                </c:pt>
                <c:pt idx="2">
                  <c:v>4 hours</c:v>
                </c:pt>
                <c:pt idx="3">
                  <c:v>6 hours</c:v>
                </c:pt>
                <c:pt idx="4">
                  <c:v>8 hours</c:v>
                </c:pt>
                <c:pt idx="5">
                  <c:v>10 hours</c:v>
                </c:pt>
                <c:pt idx="6">
                  <c:v>12 hours</c:v>
                </c:pt>
                <c:pt idx="7">
                  <c:v>14 hours</c:v>
                </c:pt>
                <c:pt idx="8">
                  <c:v>16 hours</c:v>
                </c:pt>
                <c:pt idx="9">
                  <c:v>18 hours</c:v>
                </c:pt>
                <c:pt idx="10">
                  <c:v>20 hours</c:v>
                </c:pt>
                <c:pt idx="11">
                  <c:v>22 hours</c:v>
                </c:pt>
                <c:pt idx="12">
                  <c:v>24 hours</c:v>
                </c:pt>
              </c:strCache>
            </c:strRef>
          </c:xVal>
          <c:yVal>
            <c:numRef>
              <c:f>('Comparison of WT to other'!$C$6,'Comparison of WT to other'!$D$6:$O$6)</c:f>
              <c:numCache>
                <c:formatCode>General</c:formatCode>
                <c:ptCount val="13"/>
                <c:pt idx="0">
                  <c:v>0.1</c:v>
                </c:pt>
                <c:pt idx="2">
                  <c:v>0.18775510204081636</c:v>
                </c:pt>
                <c:pt idx="12">
                  <c:v>-1.9946642618793309E-3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6C0-494B-94AE-9ED8DF6C90AA}"/>
            </c:ext>
          </c:extLst>
        </c:ser>
        <c:ser>
          <c:idx val="3"/>
          <c:order val="3"/>
          <c:tx>
            <c:strRef>
              <c:f>'Comparison of WT to other'!$A$7:$B$7</c:f>
              <c:strCache>
                <c:ptCount val="2"/>
                <c:pt idx="0">
                  <c:v>40 uM</c:v>
                </c:pt>
                <c:pt idx="1">
                  <c:v>3 – LVS dPriM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('Comparison of WT to other'!$C$1,'Comparison of WT to other'!$D$1:$O$1)</c:f>
              <c:strCache>
                <c:ptCount val="13"/>
                <c:pt idx="0">
                  <c:v>0 hours</c:v>
                </c:pt>
                <c:pt idx="1">
                  <c:v>2 hours</c:v>
                </c:pt>
                <c:pt idx="2">
                  <c:v>4 hours</c:v>
                </c:pt>
                <c:pt idx="3">
                  <c:v>6 hours</c:v>
                </c:pt>
                <c:pt idx="4">
                  <c:v>8 hours</c:v>
                </c:pt>
                <c:pt idx="5">
                  <c:v>10 hours</c:v>
                </c:pt>
                <c:pt idx="6">
                  <c:v>12 hours</c:v>
                </c:pt>
                <c:pt idx="7">
                  <c:v>14 hours</c:v>
                </c:pt>
                <c:pt idx="8">
                  <c:v>16 hours</c:v>
                </c:pt>
                <c:pt idx="9">
                  <c:v>18 hours</c:v>
                </c:pt>
                <c:pt idx="10">
                  <c:v>20 hours</c:v>
                </c:pt>
                <c:pt idx="11">
                  <c:v>22 hours</c:v>
                </c:pt>
                <c:pt idx="12">
                  <c:v>24 hours</c:v>
                </c:pt>
              </c:strCache>
            </c:strRef>
          </c:xVal>
          <c:yVal>
            <c:numRef>
              <c:f>('Comparison of WT to other'!$C$7,'Comparison of WT to other'!$D$7:$O$7)</c:f>
              <c:numCache>
                <c:formatCode>General</c:formatCode>
                <c:ptCount val="13"/>
                <c:pt idx="0">
                  <c:v>0.1</c:v>
                </c:pt>
                <c:pt idx="2">
                  <c:v>0.19863945578231301</c:v>
                </c:pt>
                <c:pt idx="12">
                  <c:v>-2.127657947600714E-2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6C0-494B-94AE-9ED8DF6C9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8609200"/>
        <c:axId val="1278353488"/>
      </c:scatterChart>
      <c:valAx>
        <c:axId val="1278609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8353488"/>
        <c:crosses val="autoZero"/>
        <c:crossBetween val="midCat"/>
      </c:valAx>
      <c:valAx>
        <c:axId val="127835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8609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Fold Change: WT vs dPmrA dPriM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'Comparison of WT to other'!$A$2:$B$2</c:f>
              <c:strCache>
                <c:ptCount val="2"/>
                <c:pt idx="0">
                  <c:v>0 uM</c:v>
                </c:pt>
                <c:pt idx="1">
                  <c:v>1 - WT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('Comparison of WT to other'!$C$1,'Comparison of WT to other'!$D$1:$O$1)</c:f>
              <c:strCache>
                <c:ptCount val="13"/>
                <c:pt idx="0">
                  <c:v>0 hours</c:v>
                </c:pt>
                <c:pt idx="1">
                  <c:v>2 hours</c:v>
                </c:pt>
                <c:pt idx="2">
                  <c:v>4 hours</c:v>
                </c:pt>
                <c:pt idx="3">
                  <c:v>6 hours</c:v>
                </c:pt>
                <c:pt idx="4">
                  <c:v>8 hours</c:v>
                </c:pt>
                <c:pt idx="5">
                  <c:v>10 hours</c:v>
                </c:pt>
                <c:pt idx="6">
                  <c:v>12 hours</c:v>
                </c:pt>
                <c:pt idx="7">
                  <c:v>14 hours</c:v>
                </c:pt>
                <c:pt idx="8">
                  <c:v>16 hours</c:v>
                </c:pt>
                <c:pt idx="9">
                  <c:v>18 hours</c:v>
                </c:pt>
                <c:pt idx="10">
                  <c:v>20 hours</c:v>
                </c:pt>
                <c:pt idx="11">
                  <c:v>22 hours</c:v>
                </c:pt>
                <c:pt idx="12">
                  <c:v>24 hours</c:v>
                </c:pt>
              </c:strCache>
            </c:strRef>
          </c:xVal>
          <c:yVal>
            <c:numRef>
              <c:f>('Comparison of WT to other'!$C$2,'Comparison of WT to other'!$D$2:$O$2)</c:f>
              <c:numCache>
                <c:formatCode>General</c:formatCode>
                <c:ptCount val="13"/>
                <c:pt idx="0">
                  <c:v>0.1</c:v>
                </c:pt>
                <c:pt idx="2">
                  <c:v>0</c:v>
                </c:pt>
                <c:pt idx="12">
                  <c:v>1.6622340615057851E-8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90-6F4F-823E-E2250507C68D}"/>
            </c:ext>
          </c:extLst>
        </c:ser>
        <c:ser>
          <c:idx val="1"/>
          <c:order val="1"/>
          <c:tx>
            <c:strRef>
              <c:f>'Comparison of WT to other'!$A$3:$B$3</c:f>
              <c:strCache>
                <c:ptCount val="2"/>
                <c:pt idx="0">
                  <c:v>40 uM</c:v>
                </c:pt>
                <c:pt idx="1">
                  <c:v>1 - WT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('Comparison of WT to other'!$C$1,'Comparison of WT to other'!$D$1:$O$1)</c:f>
              <c:strCache>
                <c:ptCount val="13"/>
                <c:pt idx="0">
                  <c:v>0 hours</c:v>
                </c:pt>
                <c:pt idx="1">
                  <c:v>2 hours</c:v>
                </c:pt>
                <c:pt idx="2">
                  <c:v>4 hours</c:v>
                </c:pt>
                <c:pt idx="3">
                  <c:v>6 hours</c:v>
                </c:pt>
                <c:pt idx="4">
                  <c:v>8 hours</c:v>
                </c:pt>
                <c:pt idx="5">
                  <c:v>10 hours</c:v>
                </c:pt>
                <c:pt idx="6">
                  <c:v>12 hours</c:v>
                </c:pt>
                <c:pt idx="7">
                  <c:v>14 hours</c:v>
                </c:pt>
                <c:pt idx="8">
                  <c:v>16 hours</c:v>
                </c:pt>
                <c:pt idx="9">
                  <c:v>18 hours</c:v>
                </c:pt>
                <c:pt idx="10">
                  <c:v>20 hours</c:v>
                </c:pt>
                <c:pt idx="11">
                  <c:v>22 hours</c:v>
                </c:pt>
                <c:pt idx="12">
                  <c:v>24 hours</c:v>
                </c:pt>
              </c:strCache>
            </c:strRef>
          </c:xVal>
          <c:yVal>
            <c:numRef>
              <c:f>('Comparison of WT to other'!$C$3,'Comparison of WT to other'!$D$3:$O$3)</c:f>
              <c:numCache>
                <c:formatCode>General</c:formatCode>
                <c:ptCount val="13"/>
                <c:pt idx="0">
                  <c:v>0.1</c:v>
                </c:pt>
                <c:pt idx="2">
                  <c:v>-1.3605442176870541E-3</c:v>
                </c:pt>
                <c:pt idx="12">
                  <c:v>-0.14361700704150615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90-6F4F-823E-E2250507C68D}"/>
            </c:ext>
          </c:extLst>
        </c:ser>
        <c:ser>
          <c:idx val="2"/>
          <c:order val="2"/>
          <c:tx>
            <c:strRef>
              <c:f>'Comparison of WT to other'!$A$8:$B$8</c:f>
              <c:strCache>
                <c:ptCount val="2"/>
                <c:pt idx="0">
                  <c:v>0 uM</c:v>
                </c:pt>
                <c:pt idx="1">
                  <c:v>4 – LVS dPmrA dPriM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('Comparison of WT to other'!$C$1,'Comparison of WT to other'!$D$1:$O$1)</c:f>
              <c:strCache>
                <c:ptCount val="13"/>
                <c:pt idx="0">
                  <c:v>0 hours</c:v>
                </c:pt>
                <c:pt idx="1">
                  <c:v>2 hours</c:v>
                </c:pt>
                <c:pt idx="2">
                  <c:v>4 hours</c:v>
                </c:pt>
                <c:pt idx="3">
                  <c:v>6 hours</c:v>
                </c:pt>
                <c:pt idx="4">
                  <c:v>8 hours</c:v>
                </c:pt>
                <c:pt idx="5">
                  <c:v>10 hours</c:v>
                </c:pt>
                <c:pt idx="6">
                  <c:v>12 hours</c:v>
                </c:pt>
                <c:pt idx="7">
                  <c:v>14 hours</c:v>
                </c:pt>
                <c:pt idx="8">
                  <c:v>16 hours</c:v>
                </c:pt>
                <c:pt idx="9">
                  <c:v>18 hours</c:v>
                </c:pt>
                <c:pt idx="10">
                  <c:v>20 hours</c:v>
                </c:pt>
                <c:pt idx="11">
                  <c:v>22 hours</c:v>
                </c:pt>
                <c:pt idx="12">
                  <c:v>24 hours</c:v>
                </c:pt>
              </c:strCache>
            </c:strRef>
          </c:xVal>
          <c:yVal>
            <c:numRef>
              <c:f>('Comparison of WT to other'!$C$8,'Comparison of WT to other'!$D$8:$O$8)</c:f>
              <c:numCache>
                <c:formatCode>General</c:formatCode>
                <c:ptCount val="13"/>
                <c:pt idx="0">
                  <c:v>0.1</c:v>
                </c:pt>
                <c:pt idx="2">
                  <c:v>-2.7210884353742193E-3</c:v>
                </c:pt>
                <c:pt idx="12">
                  <c:v>-0.20744679533654919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890-6F4F-823E-E2250507C68D}"/>
            </c:ext>
          </c:extLst>
        </c:ser>
        <c:ser>
          <c:idx val="3"/>
          <c:order val="3"/>
          <c:tx>
            <c:strRef>
              <c:f>'Comparison of WT to other'!$A$9:$B$9</c:f>
              <c:strCache>
                <c:ptCount val="2"/>
                <c:pt idx="0">
                  <c:v>40 uM</c:v>
                </c:pt>
                <c:pt idx="1">
                  <c:v>4 – LVS dPmrA dPriM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('Comparison of WT to other'!$C$1,'Comparison of WT to other'!$D$1:$O$1)</c:f>
              <c:strCache>
                <c:ptCount val="13"/>
                <c:pt idx="0">
                  <c:v>0 hours</c:v>
                </c:pt>
                <c:pt idx="1">
                  <c:v>2 hours</c:v>
                </c:pt>
                <c:pt idx="2">
                  <c:v>4 hours</c:v>
                </c:pt>
                <c:pt idx="3">
                  <c:v>6 hours</c:v>
                </c:pt>
                <c:pt idx="4">
                  <c:v>8 hours</c:v>
                </c:pt>
                <c:pt idx="5">
                  <c:v>10 hours</c:v>
                </c:pt>
                <c:pt idx="6">
                  <c:v>12 hours</c:v>
                </c:pt>
                <c:pt idx="7">
                  <c:v>14 hours</c:v>
                </c:pt>
                <c:pt idx="8">
                  <c:v>16 hours</c:v>
                </c:pt>
                <c:pt idx="9">
                  <c:v>18 hours</c:v>
                </c:pt>
                <c:pt idx="10">
                  <c:v>20 hours</c:v>
                </c:pt>
                <c:pt idx="11">
                  <c:v>22 hours</c:v>
                </c:pt>
                <c:pt idx="12">
                  <c:v>24 hours</c:v>
                </c:pt>
              </c:strCache>
            </c:strRef>
          </c:xVal>
          <c:yVal>
            <c:numRef>
              <c:f>('Comparison of WT to other'!$C$9,'Comparison of WT to other'!$D$9:$O$9)</c:f>
              <c:numCache>
                <c:formatCode>General</c:formatCode>
                <c:ptCount val="13"/>
                <c:pt idx="0">
                  <c:v>0.1</c:v>
                </c:pt>
                <c:pt idx="2">
                  <c:v>-8.1632653061224469E-2</c:v>
                </c:pt>
                <c:pt idx="12">
                  <c:v>-0.6023936104121278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890-6F4F-823E-E2250507C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9181664"/>
        <c:axId val="1217534464"/>
      </c:scatterChart>
      <c:valAx>
        <c:axId val="1279181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534464"/>
        <c:crosses val="autoZero"/>
        <c:crossBetween val="midCat"/>
      </c:valAx>
      <c:valAx>
        <c:axId val="121753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181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355600</xdr:colOff>
      <xdr:row>13</xdr:row>
      <xdr:rowOff>114300</xdr:rowOff>
    </xdr:from>
    <xdr:to>
      <xdr:col>14</xdr:col>
      <xdr:colOff>177800</xdr:colOff>
      <xdr:row>24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0DC0486-D16A-D242-B944-4589AD8B6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431800</xdr:colOff>
      <xdr:row>24</xdr:row>
      <xdr:rowOff>177800</xdr:rowOff>
    </xdr:from>
    <xdr:to>
      <xdr:col>14</xdr:col>
      <xdr:colOff>50800</xdr:colOff>
      <xdr:row>45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E18B12B-B137-FF4C-A85C-FB15AC6C7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0.16148</cdr:x>
      <cdr:y>0.00447</cdr:y>
    </cdr:from>
    <cdr:to>
      <cdr:x>0.50778</cdr:x>
      <cdr:y>0.21477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5758489-F7E9-034A-8D07-3AF021BFA420}"/>
            </a:ext>
          </a:extLst>
        </cdr:cNvPr>
        <cdr:cNvSpPr txBox="1"/>
      </cdr:nvSpPr>
      <cdr:spPr>
        <a:xfrm xmlns:a="http://schemas.openxmlformats.org/drawingml/2006/main">
          <a:off x="1054100" y="25400"/>
          <a:ext cx="2260600" cy="1193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600"/>
        </a:p>
        <a:p xmlns:a="http://schemas.openxmlformats.org/drawingml/2006/main">
          <a:endParaRPr lang="en-US" sz="1600" b="1"/>
        </a:p>
        <a:p xmlns:a="http://schemas.openxmlformats.org/drawingml/2006/main">
          <a:r>
            <a:rPr lang="en-US" sz="1600"/>
            <a:t> -</a:t>
          </a:r>
          <a:r>
            <a:rPr lang="en-US" sz="1600" baseline="0"/>
            <a:t> 0 uM concentration</a:t>
          </a:r>
        </a:p>
        <a:p xmlns:a="http://schemas.openxmlformats.org/drawingml/2006/main">
          <a:r>
            <a:rPr lang="en-US" sz="1600" baseline="0"/>
            <a:t> - 40 uM concentration</a:t>
          </a:r>
          <a:endParaRPr lang="en-US" sz="1600"/>
        </a:p>
      </cdr:txBody>
    </cdr:sp>
  </cdr:relSizeAnchor>
  <cdr:relSizeAnchor xmlns:cdr="http://schemas.openxmlformats.org/drawingml/2006/chartDrawing">
    <cdr:from>
      <cdr:x>0.14397</cdr:x>
      <cdr:y>0.10291</cdr:y>
    </cdr:from>
    <cdr:to>
      <cdr:x>0.17315</cdr:x>
      <cdr:y>0.14094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C23A6012-80A2-AC4B-87A8-03F8402836F6}"/>
            </a:ext>
          </a:extLst>
        </cdr:cNvPr>
        <cdr:cNvSpPr/>
      </cdr:nvSpPr>
      <cdr:spPr>
        <a:xfrm xmlns:a="http://schemas.openxmlformats.org/drawingml/2006/main">
          <a:off x="939800" y="584200"/>
          <a:ext cx="190500" cy="2159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0.14397</cdr:x>
      <cdr:y>0.14989</cdr:y>
    </cdr:from>
    <cdr:to>
      <cdr:x>0.17315</cdr:x>
      <cdr:y>0.18792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2915A181-5451-EE43-8334-38C9796829D4}"/>
            </a:ext>
          </a:extLst>
        </cdr:cNvPr>
        <cdr:cNvSpPr/>
      </cdr:nvSpPr>
      <cdr:spPr>
        <a:xfrm xmlns:a="http://schemas.openxmlformats.org/drawingml/2006/main">
          <a:off x="939800" y="850900"/>
          <a:ext cx="190500" cy="21590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0.15948</cdr:x>
      <cdr:y>0</cdr:y>
    </cdr:from>
    <cdr:to>
      <cdr:x>0.5431</cdr:x>
      <cdr:y>0.28783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76D29FE-A722-A249-B9F8-AEFBC199AC72}"/>
            </a:ext>
          </a:extLst>
        </cdr:cNvPr>
        <cdr:cNvSpPr txBox="1"/>
      </cdr:nvSpPr>
      <cdr:spPr>
        <a:xfrm xmlns:a="http://schemas.openxmlformats.org/drawingml/2006/main">
          <a:off x="939800" y="0"/>
          <a:ext cx="2260600" cy="1239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600"/>
        </a:p>
        <a:p xmlns:a="http://schemas.openxmlformats.org/drawingml/2006/main">
          <a:endParaRPr lang="en-US" sz="1600" b="1"/>
        </a:p>
        <a:p xmlns:a="http://schemas.openxmlformats.org/drawingml/2006/main">
          <a:r>
            <a:rPr lang="en-US" sz="1600"/>
            <a:t> -</a:t>
          </a:r>
          <a:r>
            <a:rPr lang="en-US" sz="1600" baseline="0"/>
            <a:t> 0 uM concentration</a:t>
          </a:r>
        </a:p>
        <a:p xmlns:a="http://schemas.openxmlformats.org/drawingml/2006/main">
          <a:r>
            <a:rPr lang="en-US" sz="1600" baseline="0"/>
            <a:t> - 40 uM concentration</a:t>
          </a:r>
          <a:endParaRPr lang="en-US" sz="1600"/>
        </a:p>
      </cdr:txBody>
    </cdr:sp>
  </cdr:relSizeAnchor>
  <cdr:relSizeAnchor xmlns:cdr="http://schemas.openxmlformats.org/drawingml/2006/chartDrawing">
    <cdr:from>
      <cdr:x>0.14009</cdr:x>
      <cdr:y>0.12979</cdr:y>
    </cdr:from>
    <cdr:to>
      <cdr:x>0.17241</cdr:x>
      <cdr:y>0.18185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6BC90E46-F13B-5947-A132-260B12442258}"/>
            </a:ext>
          </a:extLst>
        </cdr:cNvPr>
        <cdr:cNvSpPr/>
      </cdr:nvSpPr>
      <cdr:spPr>
        <a:xfrm xmlns:a="http://schemas.openxmlformats.org/drawingml/2006/main">
          <a:off x="825500" y="558800"/>
          <a:ext cx="190500" cy="22411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0.14009</cdr:x>
      <cdr:y>0.18879</cdr:y>
    </cdr:from>
    <cdr:to>
      <cdr:x>0.17241</cdr:x>
      <cdr:y>0.24085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5B512A53-593E-DD48-A9D5-6279AD9BF285}"/>
            </a:ext>
          </a:extLst>
        </cdr:cNvPr>
        <cdr:cNvSpPr/>
      </cdr:nvSpPr>
      <cdr:spPr>
        <a:xfrm xmlns:a="http://schemas.openxmlformats.org/drawingml/2006/main">
          <a:off x="825500" y="812800"/>
          <a:ext cx="190500" cy="224111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508000</xdr:colOff>
      <xdr:row>0</xdr:row>
      <xdr:rowOff>495300</xdr:rowOff>
    </xdr:from>
    <xdr:to>
      <xdr:col>13</xdr:col>
      <xdr:colOff>520700</xdr:colOff>
      <xdr:row>11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C83490D-48DB-F844-AD55-42AD99092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140678</xdr:colOff>
      <xdr:row>10</xdr:row>
      <xdr:rowOff>97691</xdr:rowOff>
    </xdr:from>
    <xdr:to>
      <xdr:col>31</xdr:col>
      <xdr:colOff>351693</xdr:colOff>
      <xdr:row>24</xdr:row>
      <xdr:rowOff>478691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F9C21-FF13-2A45-947B-1DCCFA647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39076</xdr:colOff>
      <xdr:row>18</xdr:row>
      <xdr:rowOff>308706</xdr:rowOff>
    </xdr:from>
    <xdr:to>
      <xdr:col>16</xdr:col>
      <xdr:colOff>390769</xdr:colOff>
      <xdr:row>28</xdr:row>
      <xdr:rowOff>39077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3F5C386-1626-0F44-92D7-AFD690DE7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87923</xdr:colOff>
      <xdr:row>31</xdr:row>
      <xdr:rowOff>152399</xdr:rowOff>
    </xdr:from>
    <xdr:to>
      <xdr:col>16</xdr:col>
      <xdr:colOff>429847</xdr:colOff>
      <xdr:row>45</xdr:row>
      <xdr:rowOff>195383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71834B-F42F-B644-A042-EF2790E0C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11</xdr:row>
      <xdr:rowOff>114300</xdr:rowOff>
    </xdr:from>
    <xdr:to>
      <xdr:col>5</xdr:col>
      <xdr:colOff>229108</xdr:colOff>
      <xdr:row>35</xdr:row>
      <xdr:rowOff>111252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6B2D1B-8D93-8A43-91D3-7F24D1C0C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1784350</xdr:colOff>
      <xdr:row>18</xdr:row>
      <xdr:rowOff>50800</xdr:rowOff>
    </xdr:from>
    <xdr:to>
      <xdr:col>6</xdr:col>
      <xdr:colOff>1765300</xdr:colOff>
      <xdr:row>42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A0B9E6-320D-D94A-92FE-9DA2B7B1D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2571750</xdr:colOff>
      <xdr:row>25</xdr:row>
      <xdr:rowOff>12700</xdr:rowOff>
    </xdr:from>
    <xdr:to>
      <xdr:col>7</xdr:col>
      <xdr:colOff>2527300</xdr:colOff>
      <xdr:row>48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8EA395-80A3-E24D-B129-AA561945C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2203450</xdr:colOff>
      <xdr:row>21</xdr:row>
      <xdr:rowOff>114300</xdr:rowOff>
    </xdr:from>
    <xdr:to>
      <xdr:col>8</xdr:col>
      <xdr:colOff>2133600</xdr:colOff>
      <xdr:row>45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48B232F-EA39-A04A-ACE3-30647884E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B43DD-0601-A64F-A249-E5C9583B9CFA}">
  <dimension ref="A1:U31"/>
  <sheetViews>
    <sheetView tabSelected="1" topLeftCell="B23" workbookViewId="0">
      <selection activeCell="M11" sqref="M11"/>
    </sheetView>
  </sheetViews>
  <sheetFormatPr baseColWidth="10" defaultRowHeight="16" x14ac:dyDescent="0.2"/>
  <cols>
    <col min="9" max="9" width="11.33203125" bestFit="1" customWidth="1"/>
    <col min="11" max="11" width="11.6640625" bestFit="1" customWidth="1"/>
  </cols>
  <sheetData>
    <row r="1" spans="1:21" ht="69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15</v>
      </c>
      <c r="G1" s="9"/>
      <c r="H1" s="2" t="s">
        <v>1</v>
      </c>
      <c r="I1" s="1" t="s">
        <v>2</v>
      </c>
      <c r="J1" s="1" t="s">
        <v>13</v>
      </c>
      <c r="K1" s="1" t="s">
        <v>14</v>
      </c>
      <c r="L1" s="6" t="s">
        <v>19</v>
      </c>
      <c r="M1" s="15" t="s">
        <v>16</v>
      </c>
      <c r="N1" s="15" t="s">
        <v>17</v>
      </c>
      <c r="O1" s="15" t="s">
        <v>18</v>
      </c>
      <c r="P1" s="16"/>
      <c r="Q1" s="16"/>
      <c r="R1" s="16"/>
      <c r="S1" s="16"/>
      <c r="T1" s="16"/>
      <c r="U1" s="16"/>
    </row>
    <row r="2" spans="1:21" ht="18" thickBot="1" x14ac:dyDescent="0.25">
      <c r="A2" s="3">
        <v>1</v>
      </c>
      <c r="B2" s="4" t="s">
        <v>5</v>
      </c>
      <c r="C2" s="4" t="s">
        <v>6</v>
      </c>
      <c r="D2" s="4">
        <v>0.16300000000000001</v>
      </c>
      <c r="E2" s="4">
        <v>0.24299999999999999</v>
      </c>
      <c r="F2" s="7">
        <v>2.06</v>
      </c>
      <c r="G2" s="10"/>
      <c r="H2" s="8" t="s">
        <v>5</v>
      </c>
      <c r="I2" s="5" t="s">
        <v>12</v>
      </c>
      <c r="J2" s="5">
        <f>AVERAGE(D2:D4)</f>
        <v>0.16300000000000001</v>
      </c>
      <c r="K2" s="5">
        <f>AVERAGE(E2:E4)</f>
        <v>0.245</v>
      </c>
      <c r="L2" s="14">
        <f>AVERAGE(F2:F4)</f>
        <v>2.0053333333333332</v>
      </c>
      <c r="M2" s="15">
        <f>STDEV(D2:D4)</f>
        <v>2.0000000000000018E-3</v>
      </c>
      <c r="N2" s="15">
        <f t="shared" ref="N2:O2" si="0">STDEV(E2:E4)</f>
        <v>1.7320508075688791E-3</v>
      </c>
      <c r="O2" s="15">
        <f t="shared" si="0"/>
        <v>4.9369356217529692E-2</v>
      </c>
    </row>
    <row r="3" spans="1:21" ht="18" thickBot="1" x14ac:dyDescent="0.25">
      <c r="A3" s="3">
        <v>2</v>
      </c>
      <c r="B3" s="4" t="s">
        <v>5</v>
      </c>
      <c r="C3" s="4" t="s">
        <v>6</v>
      </c>
      <c r="D3" s="4">
        <v>0.16500000000000001</v>
      </c>
      <c r="E3" s="4">
        <v>0.246</v>
      </c>
      <c r="F3" s="7">
        <v>1.964</v>
      </c>
      <c r="G3" s="10"/>
      <c r="H3" s="8" t="s">
        <v>7</v>
      </c>
      <c r="I3" s="5" t="s">
        <v>12</v>
      </c>
      <c r="J3" s="5">
        <f>AVERAGE(D5:D7)</f>
        <v>0.17033333333333334</v>
      </c>
      <c r="K3" s="5">
        <f>AVERAGE(E5:E7)</f>
        <v>0.24466666666666667</v>
      </c>
      <c r="L3" s="14">
        <f>AVERAGE(F5:F7)</f>
        <v>1.7173333333333334</v>
      </c>
      <c r="M3" s="15">
        <f>STDEV(D5:D7)</f>
        <v>2.5166114784235709E-3</v>
      </c>
      <c r="N3" s="15">
        <f t="shared" ref="N3:O3" si="1">STDEV(E5:E7)</f>
        <v>2.5166114784235852E-3</v>
      </c>
      <c r="O3" s="15">
        <f t="shared" si="1"/>
        <v>3.2083225108042603E-2</v>
      </c>
    </row>
    <row r="4" spans="1:21" ht="35" thickBot="1" x14ac:dyDescent="0.25">
      <c r="A4" s="3">
        <v>3</v>
      </c>
      <c r="B4" s="4" t="s">
        <v>5</v>
      </c>
      <c r="C4" s="4" t="s">
        <v>6</v>
      </c>
      <c r="D4" s="4">
        <v>0.161</v>
      </c>
      <c r="E4" s="4">
        <v>0.246</v>
      </c>
      <c r="F4" s="7">
        <v>1.992</v>
      </c>
      <c r="G4" s="10"/>
      <c r="H4" s="8" t="s">
        <v>5</v>
      </c>
      <c r="I4" s="1" t="s">
        <v>8</v>
      </c>
      <c r="J4" s="5">
        <f>AVERAGE(D8:D10)</f>
        <v>0.14100000000000001</v>
      </c>
      <c r="K4" s="5">
        <f>AVERAGE(E8:E10)</f>
        <v>0.20566666666666666</v>
      </c>
      <c r="L4" s="14">
        <f>AVERAGE(F8:F10)</f>
        <v>1.6133333333333333</v>
      </c>
      <c r="M4" s="15">
        <f>STDEV(D8:D10)</f>
        <v>2.9999999999999888E-3</v>
      </c>
      <c r="N4" s="15">
        <f t="shared" ref="N4:O4" si="2">STDEV(E8:E10)</f>
        <v>3.511884584284235E-3</v>
      </c>
      <c r="O4" s="15">
        <f t="shared" si="2"/>
        <v>0.31400212313507248</v>
      </c>
    </row>
    <row r="5" spans="1:21" ht="35" thickBot="1" x14ac:dyDescent="0.25">
      <c r="A5" s="3">
        <v>4</v>
      </c>
      <c r="B5" s="4" t="s">
        <v>7</v>
      </c>
      <c r="C5" s="4" t="s">
        <v>6</v>
      </c>
      <c r="D5" s="4">
        <v>0.17299999999999999</v>
      </c>
      <c r="E5" s="4">
        <v>0.247</v>
      </c>
      <c r="F5" s="7">
        <v>1.748</v>
      </c>
      <c r="G5" s="10"/>
      <c r="H5" s="8" t="s">
        <v>7</v>
      </c>
      <c r="I5" s="1" t="s">
        <v>8</v>
      </c>
      <c r="J5" s="5">
        <f>AVERAGE(D11:D13)</f>
        <v>0.14100000000000001</v>
      </c>
      <c r="K5" s="5">
        <f>AVERAGE(E11:E13)</f>
        <v>0.18566666666666665</v>
      </c>
      <c r="L5" s="14">
        <f>AVERAGE(F11:F13)</f>
        <v>0.73466666666666658</v>
      </c>
      <c r="M5" s="15">
        <f>STDEV(D11:D13)</f>
        <v>9.9999999999998701E-4</v>
      </c>
      <c r="N5" s="15">
        <f t="shared" ref="N5:O5" si="3">STDEV(E11:E13)</f>
        <v>1.1547005383792527E-3</v>
      </c>
      <c r="O5" s="15">
        <f t="shared" si="3"/>
        <v>3.3545988334424362E-2</v>
      </c>
    </row>
    <row r="6" spans="1:21" ht="35" thickBot="1" x14ac:dyDescent="0.25">
      <c r="A6" s="3">
        <v>5</v>
      </c>
      <c r="B6" s="4" t="s">
        <v>7</v>
      </c>
      <c r="C6" s="4" t="s">
        <v>6</v>
      </c>
      <c r="D6" s="4">
        <v>0.17</v>
      </c>
      <c r="E6" s="4">
        <v>0.245</v>
      </c>
      <c r="F6" s="7">
        <v>1.72</v>
      </c>
      <c r="G6" s="10"/>
      <c r="H6" s="8" t="s">
        <v>5</v>
      </c>
      <c r="I6" s="1" t="s">
        <v>9</v>
      </c>
      <c r="J6" s="5">
        <f>AVERAGE(D14:D16)</f>
        <v>0.19566666666666666</v>
      </c>
      <c r="K6" s="5">
        <f>AVERAGE(E14:E16)</f>
        <v>0.29099999999999998</v>
      </c>
      <c r="L6" s="14">
        <f>AVERAGE(F14:F16)</f>
        <v>2.0013333333333336</v>
      </c>
      <c r="M6" s="15">
        <f>STDEV(D14:D16)</f>
        <v>3.7859388972001857E-3</v>
      </c>
      <c r="N6" s="15">
        <f t="shared" ref="N6:O6" si="4">STDEV(E14:E16)</f>
        <v>6.0827625302982248E-3</v>
      </c>
      <c r="O6" s="15">
        <f t="shared" si="4"/>
        <v>4.6704746368365357E-2</v>
      </c>
    </row>
    <row r="7" spans="1:21" ht="35" thickBot="1" x14ac:dyDescent="0.25">
      <c r="A7" s="3">
        <v>6</v>
      </c>
      <c r="B7" s="4" t="s">
        <v>7</v>
      </c>
      <c r="C7" s="4" t="s">
        <v>6</v>
      </c>
      <c r="D7" s="4">
        <v>0.16800000000000001</v>
      </c>
      <c r="E7" s="4">
        <v>0.24199999999999999</v>
      </c>
      <c r="F7" s="7">
        <v>1.6839999999999999</v>
      </c>
      <c r="G7" s="10"/>
      <c r="H7" s="8" t="s">
        <v>7</v>
      </c>
      <c r="I7" s="1" t="s">
        <v>9</v>
      </c>
      <c r="J7" s="5">
        <f>AVERAGE(D17:D19)</f>
        <v>0.19933333333333336</v>
      </c>
      <c r="K7" s="5">
        <f>AVERAGE(E17:E19)</f>
        <v>0.29366666666666669</v>
      </c>
      <c r="L7" s="14">
        <f>AVERAGE(F17:F19)</f>
        <v>1.9626666666666666</v>
      </c>
      <c r="M7" s="15">
        <f>STDEV(D17:D19)</f>
        <v>9.0737717258774636E-3</v>
      </c>
      <c r="N7" s="15">
        <f t="shared" ref="N7:O7" si="5">STDEV(E17:E19)</f>
        <v>1.2013880860626743E-2</v>
      </c>
      <c r="O7" s="15">
        <f t="shared" si="5"/>
        <v>0.24580751276829213</v>
      </c>
    </row>
    <row r="8" spans="1:21" ht="52" thickBot="1" x14ac:dyDescent="0.25">
      <c r="A8" s="3">
        <v>7</v>
      </c>
      <c r="B8" s="4" t="s">
        <v>5</v>
      </c>
      <c r="C8" s="4" t="s">
        <v>8</v>
      </c>
      <c r="D8" s="4">
        <v>0.14099999999999999</v>
      </c>
      <c r="E8" s="4">
        <v>0.20899999999999999</v>
      </c>
      <c r="F8" s="7">
        <v>1.252</v>
      </c>
      <c r="G8" s="10"/>
      <c r="H8" s="8" t="s">
        <v>5</v>
      </c>
      <c r="I8" s="1" t="s">
        <v>10</v>
      </c>
      <c r="J8" s="5">
        <f>AVERAGE(D20:D22)</f>
        <v>0.16433333333333333</v>
      </c>
      <c r="K8" s="5">
        <f>AVERAGE(E20:E22)</f>
        <v>0.24433333333333332</v>
      </c>
      <c r="L8" s="14">
        <f>AVERAGE(F20:F22)</f>
        <v>1.5893333333333333</v>
      </c>
      <c r="M8" s="15">
        <f>STDEV(D20:D22)</f>
        <v>2.8867513459481312E-3</v>
      </c>
      <c r="N8" s="15">
        <f t="shared" ref="N8:O8" si="6">STDEV(E20:E22)</f>
        <v>2.8867513459481312E-3</v>
      </c>
      <c r="O8" s="15">
        <f t="shared" si="6"/>
        <v>4.2394968254892321E-2</v>
      </c>
    </row>
    <row r="9" spans="1:21" ht="52" thickBot="1" x14ac:dyDescent="0.25">
      <c r="A9" s="3">
        <v>8</v>
      </c>
      <c r="B9" s="4" t="s">
        <v>5</v>
      </c>
      <c r="C9" s="4" t="s">
        <v>8</v>
      </c>
      <c r="D9" s="4">
        <v>0.13800000000000001</v>
      </c>
      <c r="E9" s="4">
        <v>0.20200000000000001</v>
      </c>
      <c r="F9" s="7">
        <v>1.82</v>
      </c>
      <c r="G9" s="10"/>
      <c r="H9" s="8" t="s">
        <v>7</v>
      </c>
      <c r="I9" s="1" t="s">
        <v>10</v>
      </c>
      <c r="J9" s="5">
        <f>AVERAGE(D23:D25)</f>
        <v>0.16433333333333333</v>
      </c>
      <c r="K9" s="5">
        <f>AVERAGE(E23:E25)</f>
        <v>0.22500000000000001</v>
      </c>
      <c r="L9" s="14">
        <f>AVERAGE(F23:F25)</f>
        <v>0.79733333333333345</v>
      </c>
      <c r="M9" s="15">
        <f>STDEV(D23:D25)</f>
        <v>5.7735026918962634E-4</v>
      </c>
      <c r="N9" s="15">
        <f t="shared" ref="N9:O9" si="7">STDEV(E23:E25)</f>
        <v>2.6457513110645929E-3</v>
      </c>
      <c r="O9" s="15">
        <f t="shared" si="7"/>
        <v>4.4060564378288786E-2</v>
      </c>
    </row>
    <row r="10" spans="1:21" ht="35" thickBot="1" x14ac:dyDescent="0.25">
      <c r="A10" s="3">
        <v>9</v>
      </c>
      <c r="B10" s="4" t="s">
        <v>5</v>
      </c>
      <c r="C10" s="4" t="s">
        <v>8</v>
      </c>
      <c r="D10" s="4">
        <v>0.14399999999999999</v>
      </c>
      <c r="E10" s="4">
        <v>0.20599999999999999</v>
      </c>
      <c r="F10" s="7">
        <v>1.768</v>
      </c>
      <c r="G10" s="10"/>
      <c r="H10" s="8" t="s">
        <v>5</v>
      </c>
      <c r="I10" s="1" t="s">
        <v>11</v>
      </c>
      <c r="J10" s="5">
        <f>AVERAGE(D26:D28)</f>
        <v>0.18200000000000002</v>
      </c>
      <c r="K10" s="5">
        <f>AVERAGE(E27:E29)</f>
        <v>0.27300000000000002</v>
      </c>
      <c r="L10" s="14">
        <f>AVERAGE(F26:F28)</f>
        <v>1.5333333333333332</v>
      </c>
      <c r="M10" s="15">
        <f>STDEV(D26:D28)</f>
        <v>5.2915026221291859E-3</v>
      </c>
      <c r="N10" s="15">
        <f t="shared" ref="N10:O10" si="8">STDEV(E26:E28)</f>
        <v>6.2449979983984034E-3</v>
      </c>
      <c r="O10" s="15">
        <f t="shared" si="8"/>
        <v>3.8017539811688705E-2</v>
      </c>
    </row>
    <row r="11" spans="1:21" ht="35" thickBot="1" x14ac:dyDescent="0.25">
      <c r="A11" s="3">
        <v>10</v>
      </c>
      <c r="B11" s="4" t="s">
        <v>7</v>
      </c>
      <c r="C11" s="4" t="s">
        <v>8</v>
      </c>
      <c r="D11" s="4">
        <v>0.14000000000000001</v>
      </c>
      <c r="E11" s="4">
        <v>0.185</v>
      </c>
      <c r="F11" s="7">
        <v>0.69599999999999995</v>
      </c>
      <c r="G11" s="10"/>
      <c r="H11" s="11" t="s">
        <v>7</v>
      </c>
      <c r="I11" s="12" t="s">
        <v>11</v>
      </c>
      <c r="J11" s="13">
        <f>AVERAGE(D29:D31)</f>
        <v>0.18833333333333332</v>
      </c>
      <c r="K11" s="13">
        <f>AVERAGE(E29:E31)</f>
        <v>0.27833333333333338</v>
      </c>
      <c r="L11" s="14">
        <f>AVERAGE(F29:F31)</f>
        <v>0.97866666666666668</v>
      </c>
      <c r="M11" s="15">
        <f>STDEV(D29:D31)</f>
        <v>2.0816659994661348E-3</v>
      </c>
      <c r="N11" s="15">
        <f t="shared" ref="N11:O11" si="9">STDEV(E29:E31)</f>
        <v>2.0816659994661348E-3</v>
      </c>
      <c r="O11" s="15">
        <f t="shared" si="9"/>
        <v>4.0066611203511286E-2</v>
      </c>
    </row>
    <row r="12" spans="1:21" ht="35" thickBot="1" x14ac:dyDescent="0.25">
      <c r="A12" s="3">
        <v>11</v>
      </c>
      <c r="B12" s="4" t="s">
        <v>7</v>
      </c>
      <c r="C12" s="4" t="s">
        <v>8</v>
      </c>
      <c r="D12" s="4">
        <v>0.14099999999999999</v>
      </c>
      <c r="E12" s="4">
        <v>0.185</v>
      </c>
      <c r="F12" s="7">
        <v>0.752</v>
      </c>
      <c r="G12" s="9"/>
      <c r="H12" s="9"/>
      <c r="I12" s="9"/>
      <c r="J12" s="9"/>
      <c r="K12" s="9"/>
    </row>
    <row r="13" spans="1:21" ht="35" thickBot="1" x14ac:dyDescent="0.25">
      <c r="A13" s="3">
        <v>12</v>
      </c>
      <c r="B13" s="4" t="s">
        <v>7</v>
      </c>
      <c r="C13" s="4" t="s">
        <v>8</v>
      </c>
      <c r="D13" s="4">
        <v>0.14199999999999999</v>
      </c>
      <c r="E13" s="4">
        <v>0.187</v>
      </c>
      <c r="F13" s="7">
        <v>0.75600000000000001</v>
      </c>
      <c r="G13" s="10"/>
      <c r="H13" s="10"/>
      <c r="I13" s="10"/>
      <c r="J13" s="10"/>
      <c r="K13" s="9"/>
    </row>
    <row r="14" spans="1:21" ht="35" thickBot="1" x14ac:dyDescent="0.25">
      <c r="A14" s="3">
        <v>13</v>
      </c>
      <c r="B14" s="4" t="s">
        <v>5</v>
      </c>
      <c r="C14" s="4" t="s">
        <v>9</v>
      </c>
      <c r="D14" s="4">
        <v>0.2</v>
      </c>
      <c r="E14" s="4">
        <v>0.29799999999999999</v>
      </c>
      <c r="F14" s="7">
        <v>2.052</v>
      </c>
      <c r="G14" s="10"/>
      <c r="H14" s="10"/>
      <c r="I14" s="9"/>
      <c r="J14" s="10"/>
      <c r="K14" s="10"/>
    </row>
    <row r="15" spans="1:21" ht="35" thickBot="1" x14ac:dyDescent="0.25">
      <c r="A15" s="3">
        <v>14</v>
      </c>
      <c r="B15" s="4" t="s">
        <v>5</v>
      </c>
      <c r="C15" s="4" t="s">
        <v>9</v>
      </c>
      <c r="D15" s="4">
        <v>0.19400000000000001</v>
      </c>
      <c r="E15" s="4">
        <v>0.28799999999999998</v>
      </c>
      <c r="F15" s="7">
        <v>1.992</v>
      </c>
      <c r="G15" s="10"/>
      <c r="H15" s="10"/>
      <c r="I15" s="9"/>
      <c r="J15" s="10"/>
      <c r="K15" s="10"/>
    </row>
    <row r="16" spans="1:21" ht="35" thickBot="1" x14ac:dyDescent="0.25">
      <c r="A16" s="3">
        <v>15</v>
      </c>
      <c r="B16" s="4" t="s">
        <v>5</v>
      </c>
      <c r="C16" s="4" t="s">
        <v>9</v>
      </c>
      <c r="D16" s="4">
        <v>0.193</v>
      </c>
      <c r="E16" s="4">
        <v>0.28699999999999998</v>
      </c>
      <c r="F16" s="7">
        <v>1.96</v>
      </c>
      <c r="G16" s="10"/>
      <c r="H16" s="10"/>
      <c r="I16" s="9"/>
      <c r="J16" s="10"/>
      <c r="K16" s="10"/>
    </row>
    <row r="17" spans="1:11" ht="35" thickBot="1" x14ac:dyDescent="0.25">
      <c r="A17" s="3">
        <v>16</v>
      </c>
      <c r="B17" s="4" t="s">
        <v>7</v>
      </c>
      <c r="C17" s="4" t="s">
        <v>9</v>
      </c>
      <c r="D17" s="4">
        <v>0.20300000000000001</v>
      </c>
      <c r="E17" s="4">
        <v>0.29299999999999998</v>
      </c>
      <c r="F17" s="7">
        <v>2.024</v>
      </c>
      <c r="G17" s="10"/>
      <c r="H17" s="10"/>
      <c r="I17" s="9"/>
      <c r="J17" s="10"/>
      <c r="K17" s="10"/>
    </row>
    <row r="18" spans="1:11" ht="35" thickBot="1" x14ac:dyDescent="0.25">
      <c r="A18" s="3">
        <v>17</v>
      </c>
      <c r="B18" s="4" t="s">
        <v>7</v>
      </c>
      <c r="C18" s="4" t="s">
        <v>9</v>
      </c>
      <c r="D18" s="4">
        <v>0.20599999999999999</v>
      </c>
      <c r="E18" s="4">
        <v>0.30599999999999999</v>
      </c>
      <c r="F18" s="7">
        <v>2.1720000000000002</v>
      </c>
      <c r="G18" s="10"/>
      <c r="H18" s="10"/>
      <c r="I18" s="10"/>
      <c r="J18" s="10"/>
      <c r="K18" s="10"/>
    </row>
    <row r="19" spans="1:11" ht="35" thickBot="1" x14ac:dyDescent="0.25">
      <c r="A19" s="3">
        <v>18</v>
      </c>
      <c r="B19" s="4" t="s">
        <v>7</v>
      </c>
      <c r="C19" s="4" t="s">
        <v>9</v>
      </c>
      <c r="D19" s="4">
        <v>0.189</v>
      </c>
      <c r="E19" s="4">
        <v>0.28199999999999997</v>
      </c>
      <c r="F19" s="7">
        <v>1.6919999999999999</v>
      </c>
      <c r="G19" s="10"/>
      <c r="H19" s="10"/>
      <c r="I19" s="9"/>
      <c r="J19" s="10"/>
      <c r="K19" s="10"/>
    </row>
    <row r="20" spans="1:11" ht="52" thickBot="1" x14ac:dyDescent="0.25">
      <c r="A20" s="3">
        <v>19</v>
      </c>
      <c r="B20" s="4" t="s">
        <v>5</v>
      </c>
      <c r="C20" s="4" t="s">
        <v>10</v>
      </c>
      <c r="D20" s="4">
        <v>0.16600000000000001</v>
      </c>
      <c r="E20" s="4">
        <v>0.246</v>
      </c>
      <c r="F20" s="7">
        <v>1.544</v>
      </c>
      <c r="G20" s="10"/>
      <c r="H20" s="10"/>
      <c r="I20" s="9"/>
      <c r="J20" s="10"/>
      <c r="K20" s="10"/>
    </row>
    <row r="21" spans="1:11" ht="52" thickBot="1" x14ac:dyDescent="0.25">
      <c r="A21" s="3">
        <v>20</v>
      </c>
      <c r="B21" s="4" t="s">
        <v>5</v>
      </c>
      <c r="C21" s="4" t="s">
        <v>10</v>
      </c>
      <c r="D21" s="4">
        <v>0.161</v>
      </c>
      <c r="E21" s="4">
        <v>0.24099999999999999</v>
      </c>
      <c r="F21" s="7">
        <v>1.5960000000000001</v>
      </c>
      <c r="G21" s="10"/>
      <c r="H21" s="10"/>
      <c r="I21" s="9"/>
      <c r="J21" s="10"/>
      <c r="K21" s="10"/>
    </row>
    <row r="22" spans="1:11" ht="52" thickBot="1" x14ac:dyDescent="0.25">
      <c r="A22" s="3">
        <v>21</v>
      </c>
      <c r="B22" s="4" t="s">
        <v>5</v>
      </c>
      <c r="C22" s="4" t="s">
        <v>10</v>
      </c>
      <c r="D22" s="4">
        <v>0.16600000000000001</v>
      </c>
      <c r="E22" s="4">
        <v>0.246</v>
      </c>
      <c r="F22" s="7">
        <v>1.6279999999999999</v>
      </c>
      <c r="G22" s="10"/>
      <c r="H22" s="10"/>
      <c r="I22" s="9"/>
      <c r="J22" s="10"/>
      <c r="K22" s="10"/>
    </row>
    <row r="23" spans="1:11" ht="52" thickBot="1" x14ac:dyDescent="0.25">
      <c r="A23" s="3">
        <v>22</v>
      </c>
      <c r="B23" s="4" t="s">
        <v>7</v>
      </c>
      <c r="C23" s="4" t="s">
        <v>10</v>
      </c>
      <c r="D23" s="4">
        <v>0.16500000000000001</v>
      </c>
      <c r="E23" s="4">
        <v>0.22700000000000001</v>
      </c>
      <c r="F23" s="3">
        <v>0.84799999999999998</v>
      </c>
    </row>
    <row r="24" spans="1:11" ht="52" thickBot="1" x14ac:dyDescent="0.25">
      <c r="A24" s="3">
        <v>23</v>
      </c>
      <c r="B24" s="4" t="s">
        <v>7</v>
      </c>
      <c r="C24" s="4" t="s">
        <v>10</v>
      </c>
      <c r="D24" s="4">
        <v>0.16400000000000001</v>
      </c>
      <c r="E24" s="4">
        <v>0.22600000000000001</v>
      </c>
      <c r="F24" s="3">
        <v>0.77600000000000002</v>
      </c>
    </row>
    <row r="25" spans="1:11" ht="52" thickBot="1" x14ac:dyDescent="0.25">
      <c r="A25" s="3">
        <v>24</v>
      </c>
      <c r="B25" s="4" t="s">
        <v>7</v>
      </c>
      <c r="C25" s="4" t="s">
        <v>10</v>
      </c>
      <c r="D25" s="4">
        <v>0.16400000000000001</v>
      </c>
      <c r="E25" s="4">
        <v>0.222</v>
      </c>
      <c r="F25" s="3">
        <v>0.76800000000000002</v>
      </c>
    </row>
    <row r="26" spans="1:11" ht="18" thickBot="1" x14ac:dyDescent="0.25">
      <c r="A26" s="3">
        <v>25</v>
      </c>
      <c r="B26" s="4" t="s">
        <v>5</v>
      </c>
      <c r="C26" s="4" t="s">
        <v>11</v>
      </c>
      <c r="D26" s="4">
        <v>0.188</v>
      </c>
      <c r="E26" s="4">
        <v>0.28000000000000003</v>
      </c>
      <c r="F26" s="3">
        <v>1.5720000000000001</v>
      </c>
    </row>
    <row r="27" spans="1:11" ht="18" thickBot="1" x14ac:dyDescent="0.25">
      <c r="A27" s="3">
        <v>26</v>
      </c>
      <c r="B27" s="4" t="s">
        <v>5</v>
      </c>
      <c r="C27" s="4" t="s">
        <v>11</v>
      </c>
      <c r="D27" s="4">
        <v>0.18</v>
      </c>
      <c r="E27" s="4">
        <v>0.27100000000000002</v>
      </c>
      <c r="F27" s="3">
        <v>1.496</v>
      </c>
    </row>
    <row r="28" spans="1:11" ht="18" thickBot="1" x14ac:dyDescent="0.25">
      <c r="A28" s="3">
        <v>27</v>
      </c>
      <c r="B28" s="4" t="s">
        <v>5</v>
      </c>
      <c r="C28" s="4" t="s">
        <v>11</v>
      </c>
      <c r="D28" s="4">
        <v>0.17799999999999999</v>
      </c>
      <c r="E28" s="4">
        <v>0.26800000000000002</v>
      </c>
      <c r="F28" s="3">
        <v>1.532</v>
      </c>
    </row>
    <row r="29" spans="1:11" ht="18" thickBot="1" x14ac:dyDescent="0.25">
      <c r="A29" s="3">
        <v>28</v>
      </c>
      <c r="B29" s="4" t="s">
        <v>7</v>
      </c>
      <c r="C29" s="4" t="s">
        <v>11</v>
      </c>
      <c r="D29" s="4">
        <v>0.19</v>
      </c>
      <c r="E29" s="4">
        <v>0.28000000000000003</v>
      </c>
      <c r="F29" s="3">
        <v>1.024</v>
      </c>
    </row>
    <row r="30" spans="1:11" ht="18" thickBot="1" x14ac:dyDescent="0.25">
      <c r="A30" s="3">
        <v>29</v>
      </c>
      <c r="B30" s="4" t="s">
        <v>7</v>
      </c>
      <c r="C30" s="4" t="s">
        <v>11</v>
      </c>
      <c r="D30" s="4">
        <v>0.186</v>
      </c>
      <c r="E30" s="4">
        <v>0.27600000000000002</v>
      </c>
      <c r="F30" s="3">
        <v>0.96399999999999997</v>
      </c>
    </row>
    <row r="31" spans="1:11" ht="18" thickBot="1" x14ac:dyDescent="0.25">
      <c r="A31" s="3">
        <v>30</v>
      </c>
      <c r="B31" s="4" t="s">
        <v>7</v>
      </c>
      <c r="C31" s="4" t="s">
        <v>11</v>
      </c>
      <c r="D31" s="4">
        <v>0.189</v>
      </c>
      <c r="E31" s="4">
        <v>0.27900000000000003</v>
      </c>
      <c r="F31" s="3">
        <v>0.94799999999999995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B8FD-7556-B24E-AE56-B017FCAC90F0}">
  <dimension ref="A1:L31"/>
  <sheetViews>
    <sheetView workbookViewId="0">
      <selection activeCell="L1" sqref="L1"/>
    </sheetView>
  </sheetViews>
  <sheetFormatPr baseColWidth="10" defaultRowHeight="16" x14ac:dyDescent="0.2"/>
  <sheetData>
    <row r="1" spans="1:12" ht="69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15</v>
      </c>
      <c r="G1" s="9"/>
      <c r="H1" s="2" t="s">
        <v>1</v>
      </c>
      <c r="I1" s="1" t="s">
        <v>2</v>
      </c>
      <c r="J1" s="1" t="s">
        <v>13</v>
      </c>
      <c r="K1" s="1" t="s">
        <v>14</v>
      </c>
      <c r="L1" s="6" t="s">
        <v>19</v>
      </c>
    </row>
    <row r="2" spans="1:12" ht="18" thickBot="1" x14ac:dyDescent="0.25">
      <c r="A2" s="3">
        <v>1</v>
      </c>
      <c r="B2" s="4" t="s">
        <v>5</v>
      </c>
      <c r="C2" s="4" t="s">
        <v>6</v>
      </c>
      <c r="D2" s="4">
        <v>0.16300000000000001</v>
      </c>
      <c r="E2" s="4">
        <v>0.24299999999999999</v>
      </c>
      <c r="F2" s="7">
        <v>2.06</v>
      </c>
      <c r="G2" s="10"/>
      <c r="H2" s="8" t="s">
        <v>5</v>
      </c>
      <c r="I2" s="5" t="s">
        <v>12</v>
      </c>
      <c r="J2" s="5">
        <f>AVERAGE(D2:D4)</f>
        <v>0.16300000000000001</v>
      </c>
      <c r="K2" s="5">
        <f>AVERAGE(E2:E4)</f>
        <v>0.245</v>
      </c>
      <c r="L2" s="14">
        <f>AVERAGE(F2:F4)</f>
        <v>2.0053333333333332</v>
      </c>
    </row>
    <row r="3" spans="1:12" ht="18" thickBot="1" x14ac:dyDescent="0.25">
      <c r="A3" s="3">
        <v>2</v>
      </c>
      <c r="B3" s="4" t="s">
        <v>5</v>
      </c>
      <c r="C3" s="4" t="s">
        <v>6</v>
      </c>
      <c r="D3" s="4">
        <v>0.16500000000000001</v>
      </c>
      <c r="E3" s="4">
        <v>0.246</v>
      </c>
      <c r="F3" s="7">
        <v>1.964</v>
      </c>
      <c r="G3" s="10"/>
      <c r="H3" s="8" t="s">
        <v>7</v>
      </c>
      <c r="I3" s="5" t="s">
        <v>12</v>
      </c>
      <c r="J3" s="5">
        <f>AVERAGE(D5:D7)</f>
        <v>0.17033333333333334</v>
      </c>
      <c r="K3" s="5">
        <f>AVERAGE(E5:E7)</f>
        <v>0.24466666666666667</v>
      </c>
      <c r="L3" s="14">
        <f>AVERAGE(F5:F7)</f>
        <v>1.7173333333333334</v>
      </c>
    </row>
    <row r="4" spans="1:12" ht="35" thickBot="1" x14ac:dyDescent="0.25">
      <c r="A4" s="3">
        <v>3</v>
      </c>
      <c r="B4" s="4" t="s">
        <v>5</v>
      </c>
      <c r="C4" s="4" t="s">
        <v>6</v>
      </c>
      <c r="D4" s="4">
        <v>0.161</v>
      </c>
      <c r="E4" s="4">
        <v>0.246</v>
      </c>
      <c r="F4" s="7">
        <v>1.992</v>
      </c>
      <c r="G4" s="10"/>
      <c r="H4" s="8" t="s">
        <v>5</v>
      </c>
      <c r="I4" s="1" t="s">
        <v>8</v>
      </c>
      <c r="J4" s="5">
        <f>AVERAGE(D8:D10)</f>
        <v>0.14100000000000001</v>
      </c>
      <c r="K4" s="5">
        <f>AVERAGE(E8:E10)</f>
        <v>0.20566666666666666</v>
      </c>
      <c r="L4" s="14">
        <f>AVERAGE(F8:F10)</f>
        <v>1.6133333333333333</v>
      </c>
    </row>
    <row r="5" spans="1:12" ht="35" thickBot="1" x14ac:dyDescent="0.25">
      <c r="A5" s="3">
        <v>4</v>
      </c>
      <c r="B5" s="4" t="s">
        <v>7</v>
      </c>
      <c r="C5" s="4" t="s">
        <v>6</v>
      </c>
      <c r="D5" s="4">
        <v>0.17299999999999999</v>
      </c>
      <c r="E5" s="4">
        <v>0.247</v>
      </c>
      <c r="F5" s="7">
        <v>1.748</v>
      </c>
      <c r="G5" s="10"/>
      <c r="H5" s="8" t="s">
        <v>7</v>
      </c>
      <c r="I5" s="1" t="s">
        <v>8</v>
      </c>
      <c r="J5" s="5">
        <f>AVERAGE(D11:D13)</f>
        <v>0.14100000000000001</v>
      </c>
      <c r="K5" s="5">
        <f>AVERAGE(E11:E13)</f>
        <v>0.18566666666666665</v>
      </c>
      <c r="L5" s="14">
        <f>AVERAGE(F11:F13)</f>
        <v>0.73466666666666658</v>
      </c>
    </row>
    <row r="6" spans="1:12" ht="35" thickBot="1" x14ac:dyDescent="0.25">
      <c r="A6" s="3">
        <v>5</v>
      </c>
      <c r="B6" s="4" t="s">
        <v>7</v>
      </c>
      <c r="C6" s="4" t="s">
        <v>6</v>
      </c>
      <c r="D6" s="4">
        <v>0.17</v>
      </c>
      <c r="E6" s="4">
        <v>0.245</v>
      </c>
      <c r="F6" s="7">
        <v>1.72</v>
      </c>
      <c r="G6" s="10"/>
      <c r="H6" s="8" t="s">
        <v>5</v>
      </c>
      <c r="I6" s="1" t="s">
        <v>9</v>
      </c>
      <c r="J6" s="5">
        <f>AVERAGE(D14:D16)</f>
        <v>0.19566666666666666</v>
      </c>
      <c r="K6" s="5">
        <f>AVERAGE(E14:E16)</f>
        <v>0.29099999999999998</v>
      </c>
      <c r="L6" s="14">
        <f>AVERAGE(F14:F16)</f>
        <v>2.0013333333333336</v>
      </c>
    </row>
    <row r="7" spans="1:12" ht="35" thickBot="1" x14ac:dyDescent="0.25">
      <c r="A7" s="3">
        <v>6</v>
      </c>
      <c r="B7" s="4" t="s">
        <v>7</v>
      </c>
      <c r="C7" s="4" t="s">
        <v>6</v>
      </c>
      <c r="D7" s="4">
        <v>0.16800000000000001</v>
      </c>
      <c r="E7" s="4">
        <v>0.24199999999999999</v>
      </c>
      <c r="F7" s="7">
        <v>1.6839999999999999</v>
      </c>
      <c r="G7" s="10"/>
      <c r="H7" s="8" t="s">
        <v>7</v>
      </c>
      <c r="I7" s="1" t="s">
        <v>9</v>
      </c>
      <c r="J7" s="5">
        <f>AVERAGE(D17:D19)</f>
        <v>0.19933333333333336</v>
      </c>
      <c r="K7" s="5">
        <f>AVERAGE(E17:E19)</f>
        <v>0.29366666666666669</v>
      </c>
      <c r="L7" s="14">
        <f>AVERAGE(F17:F19)</f>
        <v>1.9626666666666666</v>
      </c>
    </row>
    <row r="8" spans="1:12" ht="52" thickBot="1" x14ac:dyDescent="0.25">
      <c r="A8" s="3">
        <v>7</v>
      </c>
      <c r="B8" s="4" t="s">
        <v>5</v>
      </c>
      <c r="C8" s="4" t="s">
        <v>8</v>
      </c>
      <c r="D8" s="4">
        <v>0.14099999999999999</v>
      </c>
      <c r="E8" s="4">
        <v>0.20899999999999999</v>
      </c>
      <c r="F8" s="7">
        <v>1.252</v>
      </c>
      <c r="G8" s="10"/>
      <c r="H8" s="8" t="s">
        <v>5</v>
      </c>
      <c r="I8" s="1" t="s">
        <v>10</v>
      </c>
      <c r="J8" s="5">
        <f>AVERAGE(D20:D22)</f>
        <v>0.16433333333333333</v>
      </c>
      <c r="K8" s="5">
        <f>AVERAGE(E20:E22)</f>
        <v>0.24433333333333332</v>
      </c>
      <c r="L8" s="14">
        <f>AVERAGE(F20:F22)</f>
        <v>1.5893333333333333</v>
      </c>
    </row>
    <row r="9" spans="1:12" ht="52" thickBot="1" x14ac:dyDescent="0.25">
      <c r="A9" s="3">
        <v>8</v>
      </c>
      <c r="B9" s="4" t="s">
        <v>5</v>
      </c>
      <c r="C9" s="4" t="s">
        <v>8</v>
      </c>
      <c r="D9" s="4">
        <v>0.13800000000000001</v>
      </c>
      <c r="E9" s="4">
        <v>0.20200000000000001</v>
      </c>
      <c r="F9" s="7">
        <v>1.82</v>
      </c>
      <c r="G9" s="10"/>
      <c r="H9" s="8" t="s">
        <v>7</v>
      </c>
      <c r="I9" s="1" t="s">
        <v>10</v>
      </c>
      <c r="J9" s="5">
        <f>AVERAGE(D23:D25)</f>
        <v>0.16433333333333333</v>
      </c>
      <c r="K9" s="5">
        <f>AVERAGE(E23:E25)</f>
        <v>0.22500000000000001</v>
      </c>
      <c r="L9" s="14">
        <f>AVERAGE(F23:F25)</f>
        <v>0.79733333333333345</v>
      </c>
    </row>
    <row r="10" spans="1:12" ht="35" thickBot="1" x14ac:dyDescent="0.25">
      <c r="A10" s="3">
        <v>9</v>
      </c>
      <c r="B10" s="4" t="s">
        <v>5</v>
      </c>
      <c r="C10" s="4" t="s">
        <v>8</v>
      </c>
      <c r="D10" s="4">
        <v>0.14399999999999999</v>
      </c>
      <c r="E10" s="4">
        <v>0.20599999999999999</v>
      </c>
      <c r="F10" s="7">
        <v>1.768</v>
      </c>
      <c r="G10" s="10"/>
      <c r="H10" s="8" t="s">
        <v>5</v>
      </c>
      <c r="I10" s="1" t="s">
        <v>11</v>
      </c>
      <c r="J10" s="5">
        <f>AVERAGE(D26:D28)</f>
        <v>0.18200000000000002</v>
      </c>
      <c r="K10" s="5">
        <f>AVERAGE(E27:E29)</f>
        <v>0.27300000000000002</v>
      </c>
      <c r="L10" s="14">
        <f>AVERAGE(F26:F28)</f>
        <v>1.5333333333333332</v>
      </c>
    </row>
    <row r="11" spans="1:12" ht="35" thickBot="1" x14ac:dyDescent="0.25">
      <c r="A11" s="3">
        <v>10</v>
      </c>
      <c r="B11" s="4" t="s">
        <v>7</v>
      </c>
      <c r="C11" s="4" t="s">
        <v>8</v>
      </c>
      <c r="D11" s="4">
        <v>0.14000000000000001</v>
      </c>
      <c r="E11" s="4">
        <v>0.185</v>
      </c>
      <c r="F11" s="7">
        <v>0.69599999999999995</v>
      </c>
      <c r="G11" s="10"/>
      <c r="H11" s="11" t="s">
        <v>7</v>
      </c>
      <c r="I11" s="12" t="s">
        <v>11</v>
      </c>
      <c r="J11" s="13">
        <f>AVERAGE(D29:D31)</f>
        <v>0.18833333333333332</v>
      </c>
      <c r="K11" s="13">
        <f>AVERAGE(E29:E31)</f>
        <v>0.27833333333333338</v>
      </c>
      <c r="L11" s="14">
        <f>AVERAGE(F29:F31)</f>
        <v>0.97866666666666668</v>
      </c>
    </row>
    <row r="12" spans="1:12" ht="35" thickBot="1" x14ac:dyDescent="0.25">
      <c r="A12" s="3">
        <v>11</v>
      </c>
      <c r="B12" s="4" t="s">
        <v>7</v>
      </c>
      <c r="C12" s="4" t="s">
        <v>8</v>
      </c>
      <c r="D12" s="4">
        <v>0.14099999999999999</v>
      </c>
      <c r="E12" s="4">
        <v>0.185</v>
      </c>
      <c r="F12" s="7">
        <v>0.752</v>
      </c>
      <c r="G12" s="9"/>
      <c r="H12" s="9"/>
      <c r="I12" s="9"/>
      <c r="J12" s="9"/>
      <c r="K12" s="9"/>
    </row>
    <row r="13" spans="1:12" ht="35" thickBot="1" x14ac:dyDescent="0.25">
      <c r="A13" s="3">
        <v>12</v>
      </c>
      <c r="B13" s="4" t="s">
        <v>7</v>
      </c>
      <c r="C13" s="4" t="s">
        <v>8</v>
      </c>
      <c r="D13" s="4">
        <v>0.14199999999999999</v>
      </c>
      <c r="E13" s="4">
        <v>0.187</v>
      </c>
      <c r="F13" s="7">
        <v>0.75600000000000001</v>
      </c>
      <c r="G13" s="10"/>
      <c r="H13" s="10"/>
      <c r="I13" s="10"/>
      <c r="J13" s="10"/>
      <c r="K13" s="9"/>
    </row>
    <row r="14" spans="1:12" ht="35" thickBot="1" x14ac:dyDescent="0.25">
      <c r="A14" s="3">
        <v>13</v>
      </c>
      <c r="B14" s="4" t="s">
        <v>5</v>
      </c>
      <c r="C14" s="4" t="s">
        <v>9</v>
      </c>
      <c r="D14" s="4">
        <v>0.2</v>
      </c>
      <c r="E14" s="4">
        <v>0.29799999999999999</v>
      </c>
      <c r="F14" s="7">
        <v>2.052</v>
      </c>
      <c r="G14" s="10"/>
      <c r="H14" s="10"/>
      <c r="I14" s="9"/>
      <c r="J14" s="10"/>
      <c r="K14" s="10"/>
    </row>
    <row r="15" spans="1:12" ht="35" thickBot="1" x14ac:dyDescent="0.25">
      <c r="A15" s="3">
        <v>14</v>
      </c>
      <c r="B15" s="4" t="s">
        <v>5</v>
      </c>
      <c r="C15" s="4" t="s">
        <v>9</v>
      </c>
      <c r="D15" s="4">
        <v>0.19400000000000001</v>
      </c>
      <c r="E15" s="4">
        <v>0.28799999999999998</v>
      </c>
      <c r="F15" s="7">
        <v>1.992</v>
      </c>
      <c r="G15" s="10"/>
      <c r="H15" s="10"/>
      <c r="I15" s="9"/>
      <c r="J15" s="10"/>
      <c r="K15" s="10"/>
    </row>
    <row r="16" spans="1:12" ht="35" thickBot="1" x14ac:dyDescent="0.25">
      <c r="A16" s="3">
        <v>15</v>
      </c>
      <c r="B16" s="4" t="s">
        <v>5</v>
      </c>
      <c r="C16" s="4" t="s">
        <v>9</v>
      </c>
      <c r="D16" s="4">
        <v>0.193</v>
      </c>
      <c r="E16" s="4">
        <v>0.28699999999999998</v>
      </c>
      <c r="F16" s="7">
        <v>1.96</v>
      </c>
      <c r="G16" s="10"/>
      <c r="H16" s="10"/>
      <c r="I16" s="9"/>
      <c r="J16" s="10"/>
      <c r="K16" s="10"/>
    </row>
    <row r="17" spans="1:11" ht="35" thickBot="1" x14ac:dyDescent="0.25">
      <c r="A17" s="3">
        <v>16</v>
      </c>
      <c r="B17" s="4" t="s">
        <v>7</v>
      </c>
      <c r="C17" s="4" t="s">
        <v>9</v>
      </c>
      <c r="D17" s="4">
        <v>0.20300000000000001</v>
      </c>
      <c r="E17" s="4">
        <v>0.29299999999999998</v>
      </c>
      <c r="F17" s="7">
        <v>2.024</v>
      </c>
      <c r="G17" s="10"/>
      <c r="H17" s="10"/>
      <c r="I17" s="9"/>
      <c r="J17" s="10"/>
      <c r="K17" s="10"/>
    </row>
    <row r="18" spans="1:11" ht="35" thickBot="1" x14ac:dyDescent="0.25">
      <c r="A18" s="3">
        <v>17</v>
      </c>
      <c r="B18" s="4" t="s">
        <v>7</v>
      </c>
      <c r="C18" s="4" t="s">
        <v>9</v>
      </c>
      <c r="D18" s="4">
        <v>0.20599999999999999</v>
      </c>
      <c r="E18" s="4">
        <v>0.30599999999999999</v>
      </c>
      <c r="F18" s="7">
        <v>2.1720000000000002</v>
      </c>
      <c r="G18" s="10"/>
      <c r="H18" s="10"/>
      <c r="I18" s="10"/>
      <c r="J18" s="10"/>
      <c r="K18" s="10"/>
    </row>
    <row r="19" spans="1:11" ht="35" thickBot="1" x14ac:dyDescent="0.25">
      <c r="A19" s="3">
        <v>18</v>
      </c>
      <c r="B19" s="4" t="s">
        <v>7</v>
      </c>
      <c r="C19" s="4" t="s">
        <v>9</v>
      </c>
      <c r="D19" s="4">
        <v>0.189</v>
      </c>
      <c r="E19" s="4">
        <v>0.28199999999999997</v>
      </c>
      <c r="F19" s="7">
        <v>1.6919999999999999</v>
      </c>
      <c r="G19" s="10"/>
      <c r="H19" s="10"/>
      <c r="I19" s="9"/>
      <c r="J19" s="10"/>
      <c r="K19" s="10"/>
    </row>
    <row r="20" spans="1:11" ht="52" thickBot="1" x14ac:dyDescent="0.25">
      <c r="A20" s="3">
        <v>19</v>
      </c>
      <c r="B20" s="4" t="s">
        <v>5</v>
      </c>
      <c r="C20" s="4" t="s">
        <v>10</v>
      </c>
      <c r="D20" s="4">
        <v>0.16600000000000001</v>
      </c>
      <c r="E20" s="4">
        <v>0.246</v>
      </c>
      <c r="F20" s="7">
        <v>1.544</v>
      </c>
      <c r="G20" s="10"/>
      <c r="H20" s="10"/>
      <c r="I20" s="9"/>
      <c r="J20" s="10"/>
      <c r="K20" s="10"/>
    </row>
    <row r="21" spans="1:11" ht="52" thickBot="1" x14ac:dyDescent="0.25">
      <c r="A21" s="3">
        <v>20</v>
      </c>
      <c r="B21" s="4" t="s">
        <v>5</v>
      </c>
      <c r="C21" s="4" t="s">
        <v>10</v>
      </c>
      <c r="D21" s="4">
        <v>0.161</v>
      </c>
      <c r="E21" s="4">
        <v>0.24099999999999999</v>
      </c>
      <c r="F21" s="7">
        <v>1.5960000000000001</v>
      </c>
      <c r="G21" s="10"/>
      <c r="H21" s="10"/>
      <c r="I21" s="9"/>
      <c r="J21" s="10"/>
      <c r="K21" s="10"/>
    </row>
    <row r="22" spans="1:11" ht="52" thickBot="1" x14ac:dyDescent="0.25">
      <c r="A22" s="3">
        <v>21</v>
      </c>
      <c r="B22" s="4" t="s">
        <v>5</v>
      </c>
      <c r="C22" s="4" t="s">
        <v>10</v>
      </c>
      <c r="D22" s="4">
        <v>0.16600000000000001</v>
      </c>
      <c r="E22" s="4">
        <v>0.246</v>
      </c>
      <c r="F22" s="7">
        <v>1.6279999999999999</v>
      </c>
      <c r="G22" s="10"/>
      <c r="H22" s="10"/>
      <c r="I22" s="9"/>
      <c r="J22" s="10"/>
      <c r="K22" s="10"/>
    </row>
    <row r="23" spans="1:11" ht="52" thickBot="1" x14ac:dyDescent="0.25">
      <c r="A23" s="3">
        <v>22</v>
      </c>
      <c r="B23" s="4" t="s">
        <v>7</v>
      </c>
      <c r="C23" s="4" t="s">
        <v>10</v>
      </c>
      <c r="D23" s="4">
        <v>0.16500000000000001</v>
      </c>
      <c r="E23" s="4">
        <v>0.22700000000000001</v>
      </c>
      <c r="F23" s="3">
        <v>0.84799999999999998</v>
      </c>
    </row>
    <row r="24" spans="1:11" ht="52" thickBot="1" x14ac:dyDescent="0.25">
      <c r="A24" s="3">
        <v>23</v>
      </c>
      <c r="B24" s="4" t="s">
        <v>7</v>
      </c>
      <c r="C24" s="4" t="s">
        <v>10</v>
      </c>
      <c r="D24" s="4">
        <v>0.16400000000000001</v>
      </c>
      <c r="E24" s="4">
        <v>0.22600000000000001</v>
      </c>
      <c r="F24" s="3">
        <v>0.77600000000000002</v>
      </c>
    </row>
    <row r="25" spans="1:11" ht="52" thickBot="1" x14ac:dyDescent="0.25">
      <c r="A25" s="3">
        <v>24</v>
      </c>
      <c r="B25" s="4" t="s">
        <v>7</v>
      </c>
      <c r="C25" s="4" t="s">
        <v>10</v>
      </c>
      <c r="D25" s="4">
        <v>0.16400000000000001</v>
      </c>
      <c r="E25" s="4">
        <v>0.222</v>
      </c>
      <c r="F25" s="3">
        <v>0.76800000000000002</v>
      </c>
    </row>
    <row r="26" spans="1:11" ht="18" thickBot="1" x14ac:dyDescent="0.25">
      <c r="A26" s="3">
        <v>25</v>
      </c>
      <c r="B26" s="4" t="s">
        <v>5</v>
      </c>
      <c r="C26" s="4" t="s">
        <v>11</v>
      </c>
      <c r="D26" s="4">
        <v>0.188</v>
      </c>
      <c r="E26" s="4">
        <v>0.28000000000000003</v>
      </c>
      <c r="F26" s="3">
        <v>1.5720000000000001</v>
      </c>
    </row>
    <row r="27" spans="1:11" ht="18" thickBot="1" x14ac:dyDescent="0.25">
      <c r="A27" s="3">
        <v>26</v>
      </c>
      <c r="B27" s="4" t="s">
        <v>5</v>
      </c>
      <c r="C27" s="4" t="s">
        <v>11</v>
      </c>
      <c r="D27" s="4">
        <v>0.18</v>
      </c>
      <c r="E27" s="4">
        <v>0.27100000000000002</v>
      </c>
      <c r="F27" s="3">
        <v>1.496</v>
      </c>
    </row>
    <row r="28" spans="1:11" ht="18" thickBot="1" x14ac:dyDescent="0.25">
      <c r="A28" s="3">
        <v>27</v>
      </c>
      <c r="B28" s="4" t="s">
        <v>5</v>
      </c>
      <c r="C28" s="4" t="s">
        <v>11</v>
      </c>
      <c r="D28" s="4">
        <v>0.17799999999999999</v>
      </c>
      <c r="E28" s="4">
        <v>0.26800000000000002</v>
      </c>
      <c r="F28" s="3">
        <v>1.532</v>
      </c>
    </row>
    <row r="29" spans="1:11" ht="18" thickBot="1" x14ac:dyDescent="0.25">
      <c r="A29" s="3">
        <v>28</v>
      </c>
      <c r="B29" s="4" t="s">
        <v>7</v>
      </c>
      <c r="C29" s="4" t="s">
        <v>11</v>
      </c>
      <c r="D29" s="4">
        <v>0.19</v>
      </c>
      <c r="E29" s="4">
        <v>0.28000000000000003</v>
      </c>
      <c r="F29" s="3">
        <v>1.024</v>
      </c>
    </row>
    <row r="30" spans="1:11" ht="18" thickBot="1" x14ac:dyDescent="0.25">
      <c r="A30" s="3">
        <v>29</v>
      </c>
      <c r="B30" s="4" t="s">
        <v>7</v>
      </c>
      <c r="C30" s="4" t="s">
        <v>11</v>
      </c>
      <c r="D30" s="4">
        <v>0.186</v>
      </c>
      <c r="E30" s="4">
        <v>0.27600000000000002</v>
      </c>
      <c r="F30" s="3">
        <v>0.96399999999999997</v>
      </c>
    </row>
    <row r="31" spans="1:11" ht="18" thickBot="1" x14ac:dyDescent="0.25">
      <c r="A31" s="3">
        <v>30</v>
      </c>
      <c r="B31" s="4" t="s">
        <v>7</v>
      </c>
      <c r="C31" s="4" t="s">
        <v>11</v>
      </c>
      <c r="D31" s="4">
        <v>0.189</v>
      </c>
      <c r="E31" s="4">
        <v>0.27900000000000003</v>
      </c>
      <c r="F31" s="3">
        <v>0.94799999999999995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2C651-EA9A-3E44-923F-6258EA2D4269}">
  <dimension ref="A1:R65"/>
  <sheetViews>
    <sheetView topLeftCell="A15" zoomScale="65" workbookViewId="0">
      <selection activeCell="N3" sqref="N3"/>
    </sheetView>
  </sheetViews>
  <sheetFormatPr baseColWidth="10" defaultRowHeight="16" x14ac:dyDescent="0.2"/>
  <cols>
    <col min="15" max="15" width="12.1640625" bestFit="1" customWidth="1"/>
  </cols>
  <sheetData>
    <row r="1" spans="1:18" ht="69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15</v>
      </c>
      <c r="G1" s="9"/>
      <c r="H1" s="2" t="s">
        <v>1</v>
      </c>
      <c r="I1" s="1" t="s">
        <v>2</v>
      </c>
      <c r="J1" s="1" t="s">
        <v>13</v>
      </c>
      <c r="K1" s="1" t="s">
        <v>14</v>
      </c>
      <c r="L1" s="6" t="s">
        <v>15</v>
      </c>
      <c r="M1" s="17" t="s">
        <v>20</v>
      </c>
      <c r="N1" s="17" t="s">
        <v>21</v>
      </c>
      <c r="O1" s="17" t="s">
        <v>22</v>
      </c>
      <c r="P1" s="9" t="s">
        <v>23</v>
      </c>
      <c r="Q1" s="9" t="s">
        <v>24</v>
      </c>
      <c r="R1" s="9" t="s">
        <v>25</v>
      </c>
    </row>
    <row r="2" spans="1:18" ht="18" thickBot="1" x14ac:dyDescent="0.25">
      <c r="A2" s="3">
        <v>1</v>
      </c>
      <c r="B2" s="4" t="s">
        <v>5</v>
      </c>
      <c r="C2" s="4" t="s">
        <v>6</v>
      </c>
      <c r="D2" s="4">
        <v>0.16300000000000001</v>
      </c>
      <c r="E2" s="4">
        <v>0.24299999999999999</v>
      </c>
      <c r="F2" s="7">
        <v>2.06</v>
      </c>
      <c r="G2" s="10"/>
      <c r="H2" s="8" t="s">
        <v>5</v>
      </c>
      <c r="I2" s="5" t="s">
        <v>12</v>
      </c>
      <c r="J2" s="5">
        <f>AVERAGE(D2:D4)</f>
        <v>0.16300000000000001</v>
      </c>
      <c r="K2" s="5">
        <f>AVERAGE(E2:E4)</f>
        <v>0.245</v>
      </c>
      <c r="L2" s="14">
        <f>AVERAGE(F2:F4)</f>
        <v>2.0053333333333332</v>
      </c>
      <c r="M2">
        <f>J2/0.163-1</f>
        <v>0</v>
      </c>
      <c r="N2">
        <f>K2/0.245-1</f>
        <v>0</v>
      </c>
      <c r="O2">
        <f>L2/2.0053333-1</f>
        <v>1.6622340615057851E-8</v>
      </c>
      <c r="P2" s="10"/>
      <c r="Q2" s="10">
        <f>STDEV(E36:E38)</f>
        <v>0</v>
      </c>
      <c r="R2" s="10">
        <f>STDEV(F36:F38)</f>
        <v>0</v>
      </c>
    </row>
    <row r="3" spans="1:18" ht="18" thickBot="1" x14ac:dyDescent="0.25">
      <c r="A3" s="3">
        <v>2</v>
      </c>
      <c r="B3" s="4" t="s">
        <v>5</v>
      </c>
      <c r="C3" s="4" t="s">
        <v>6</v>
      </c>
      <c r="D3" s="4">
        <v>0.16500000000000001</v>
      </c>
      <c r="E3" s="4">
        <v>0.246</v>
      </c>
      <c r="F3" s="7">
        <v>1.964</v>
      </c>
      <c r="G3" s="10"/>
      <c r="H3" s="8" t="s">
        <v>7</v>
      </c>
      <c r="I3" s="5" t="s">
        <v>12</v>
      </c>
      <c r="J3" s="5">
        <f>AVERAGE(D5:D7)</f>
        <v>0.17033333333333334</v>
      </c>
      <c r="K3" s="5">
        <f>AVERAGE(E5:E7)</f>
        <v>0.24466666666666667</v>
      </c>
      <c r="L3" s="14">
        <f>AVERAGE(F5:F7)</f>
        <v>1.7173333333333334</v>
      </c>
      <c r="M3">
        <f t="shared" ref="M3:M11" si="0">J3/0.163-1</f>
        <v>4.4989775051124781E-2</v>
      </c>
      <c r="N3">
        <f t="shared" ref="N3:N11" si="1">K3/0.245-1</f>
        <v>-1.3605442176870541E-3</v>
      </c>
      <c r="O3">
        <f t="shared" ref="O3:O11" si="2">L3/2.0053333-1</f>
        <v>-0.14361700704150615</v>
      </c>
      <c r="P3" s="10"/>
      <c r="Q3" s="10">
        <f>STDEV(E39:E41)</f>
        <v>1.653634253439841E-2</v>
      </c>
      <c r="R3" s="10">
        <f>STDEV(F39:F41)</f>
        <v>1.6703344052199223E-2</v>
      </c>
    </row>
    <row r="4" spans="1:18" ht="35" thickBot="1" x14ac:dyDescent="0.25">
      <c r="A4" s="3">
        <v>3</v>
      </c>
      <c r="B4" s="4" t="s">
        <v>5</v>
      </c>
      <c r="C4" s="4" t="s">
        <v>6</v>
      </c>
      <c r="D4" s="4">
        <v>0.161</v>
      </c>
      <c r="E4" s="4">
        <v>0.246</v>
      </c>
      <c r="F4" s="7">
        <v>1.992</v>
      </c>
      <c r="G4" s="10"/>
      <c r="H4" s="8" t="s">
        <v>5</v>
      </c>
      <c r="I4" s="1" t="s">
        <v>8</v>
      </c>
      <c r="J4" s="5">
        <f>AVERAGE(D8:D10)</f>
        <v>0.14100000000000001</v>
      </c>
      <c r="K4" s="5">
        <f>AVERAGE(E8:E10)</f>
        <v>0.20566666666666666</v>
      </c>
      <c r="L4" s="14">
        <f>AVERAGE(F8:F10)</f>
        <v>1.6133333333333333</v>
      </c>
      <c r="M4">
        <f t="shared" si="0"/>
        <v>-0.13496932515337423</v>
      </c>
      <c r="N4">
        <f t="shared" si="1"/>
        <v>-0.16054421768707483</v>
      </c>
      <c r="O4">
        <f t="shared" si="2"/>
        <v>-0.19547871003122863</v>
      </c>
      <c r="P4" s="10"/>
      <c r="Q4" s="10">
        <f>STDEV(E42:E44)</f>
        <v>1.9560146487051129E-2</v>
      </c>
      <c r="R4" s="10">
        <f>STDEV(F42:F44)</f>
        <v>0.17393268278364768</v>
      </c>
    </row>
    <row r="5" spans="1:18" ht="35" thickBot="1" x14ac:dyDescent="0.25">
      <c r="A5" s="3">
        <v>4</v>
      </c>
      <c r="B5" s="4" t="s">
        <v>7</v>
      </c>
      <c r="C5" s="4" t="s">
        <v>6</v>
      </c>
      <c r="D5" s="4">
        <v>0.17299999999999999</v>
      </c>
      <c r="E5" s="4">
        <v>0.247</v>
      </c>
      <c r="F5" s="7">
        <v>1.748</v>
      </c>
      <c r="G5" s="10"/>
      <c r="H5" s="8" t="s">
        <v>7</v>
      </c>
      <c r="I5" s="1" t="s">
        <v>8</v>
      </c>
      <c r="J5" s="5">
        <f>AVERAGE(D11:D13)</f>
        <v>0.14100000000000001</v>
      </c>
      <c r="K5" s="5">
        <f>AVERAGE(E11:E13)</f>
        <v>0.18566666666666665</v>
      </c>
      <c r="L5" s="14">
        <f>AVERAGE(F11:F13)</f>
        <v>0.73466666666666658</v>
      </c>
      <c r="M5">
        <f t="shared" si="0"/>
        <v>-0.13496932515337423</v>
      </c>
      <c r="N5">
        <f t="shared" si="1"/>
        <v>-0.24217687074829941</v>
      </c>
      <c r="O5">
        <f t="shared" si="2"/>
        <v>-0.63364361093157606</v>
      </c>
      <c r="P5" s="10"/>
      <c r="Q5" s="10">
        <f>STDEV(E45:E47)</f>
        <v>5.0601343363343961E-3</v>
      </c>
      <c r="R5" s="10">
        <f>STDEV(F45:F47)</f>
        <v>2.5079732739420341E-2</v>
      </c>
    </row>
    <row r="6" spans="1:18" ht="35" thickBot="1" x14ac:dyDescent="0.25">
      <c r="A6" s="3">
        <v>5</v>
      </c>
      <c r="B6" s="4" t="s">
        <v>7</v>
      </c>
      <c r="C6" s="4" t="s">
        <v>6</v>
      </c>
      <c r="D6" s="4">
        <v>0.17</v>
      </c>
      <c r="E6" s="4">
        <v>0.245</v>
      </c>
      <c r="F6" s="7">
        <v>1.72</v>
      </c>
      <c r="G6" s="10"/>
      <c r="H6" s="8" t="s">
        <v>5</v>
      </c>
      <c r="I6" s="1" t="s">
        <v>9</v>
      </c>
      <c r="J6" s="5">
        <f>AVERAGE(D14:D16)</f>
        <v>0.19566666666666666</v>
      </c>
      <c r="K6" s="5">
        <f>AVERAGE(E14:E16)</f>
        <v>0.29099999999999998</v>
      </c>
      <c r="L6" s="14">
        <f>AVERAGE(F14:F16)</f>
        <v>2.0013333333333336</v>
      </c>
      <c r="M6">
        <f t="shared" si="0"/>
        <v>0.2004089979550101</v>
      </c>
      <c r="N6">
        <f t="shared" si="1"/>
        <v>0.18775510204081636</v>
      </c>
      <c r="O6">
        <f t="shared" si="2"/>
        <v>-1.9946642618793309E-3</v>
      </c>
      <c r="P6" s="10"/>
      <c r="Q6" s="10">
        <f>STDEV(E48:E50)</f>
        <v>3.3339479165974448E-2</v>
      </c>
      <c r="R6" s="10">
        <f>STDEV(F48:F50)</f>
        <v>1.5257731583154837E-2</v>
      </c>
    </row>
    <row r="7" spans="1:18" ht="35" thickBot="1" x14ac:dyDescent="0.25">
      <c r="A7" s="3">
        <v>6</v>
      </c>
      <c r="B7" s="4" t="s">
        <v>7</v>
      </c>
      <c r="C7" s="4" t="s">
        <v>6</v>
      </c>
      <c r="D7" s="4">
        <v>0.16800000000000001</v>
      </c>
      <c r="E7" s="4">
        <v>0.24199999999999999</v>
      </c>
      <c r="F7" s="7">
        <v>1.6839999999999999</v>
      </c>
      <c r="G7" s="10"/>
      <c r="H7" s="8" t="s">
        <v>7</v>
      </c>
      <c r="I7" s="1" t="s">
        <v>9</v>
      </c>
      <c r="J7" s="5">
        <f>AVERAGE(D17:D19)</f>
        <v>0.19933333333333336</v>
      </c>
      <c r="K7" s="5">
        <f>AVERAGE(E17:E19)</f>
        <v>0.29366666666666669</v>
      </c>
      <c r="L7" s="14">
        <f>AVERAGE(F17:F19)</f>
        <v>1.9626666666666666</v>
      </c>
      <c r="M7">
        <f t="shared" si="0"/>
        <v>0.22290388548057272</v>
      </c>
      <c r="N7">
        <f t="shared" si="1"/>
        <v>0.19863945578231301</v>
      </c>
      <c r="O7">
        <f t="shared" si="2"/>
        <v>-2.127657947600714E-2</v>
      </c>
      <c r="P7" s="10"/>
      <c r="Q7" s="10">
        <f>STDEV(E51:E53)</f>
        <v>4.9165720012158964E-2</v>
      </c>
      <c r="R7" s="10">
        <f>STDEV(F51:F53)</f>
        <v>0.12828520743678073</v>
      </c>
    </row>
    <row r="8" spans="1:18" ht="52" thickBot="1" x14ac:dyDescent="0.25">
      <c r="A8" s="3">
        <v>7</v>
      </c>
      <c r="B8" s="4" t="s">
        <v>5</v>
      </c>
      <c r="C8" s="4" t="s">
        <v>8</v>
      </c>
      <c r="D8" s="4">
        <v>0.14099999999999999</v>
      </c>
      <c r="E8" s="4">
        <v>0.20899999999999999</v>
      </c>
      <c r="F8" s="7">
        <v>1.252</v>
      </c>
      <c r="G8" s="10"/>
      <c r="H8" s="8" t="s">
        <v>5</v>
      </c>
      <c r="I8" s="1" t="s">
        <v>10</v>
      </c>
      <c r="J8" s="5">
        <f>AVERAGE(D20:D22)</f>
        <v>0.16433333333333333</v>
      </c>
      <c r="K8" s="5">
        <f>AVERAGE(E20:E22)</f>
        <v>0.24433333333333332</v>
      </c>
      <c r="L8" s="14">
        <f>AVERAGE(F20:F22)</f>
        <v>1.5893333333333333</v>
      </c>
      <c r="M8">
        <f t="shared" si="0"/>
        <v>8.1799591002045258E-3</v>
      </c>
      <c r="N8">
        <f t="shared" si="1"/>
        <v>-2.7210884353742193E-3</v>
      </c>
      <c r="O8">
        <f t="shared" si="2"/>
        <v>-0.20744679533654919</v>
      </c>
      <c r="P8" s="10"/>
      <c r="Q8" s="10">
        <f>STDEV(E54:E56)</f>
        <v>1.6497051380197102E-2</v>
      </c>
      <c r="R8" s="10">
        <f>STDEV(F54:F56)</f>
        <v>3.7849343191217126E-2</v>
      </c>
    </row>
    <row r="9" spans="1:18" ht="52" thickBot="1" x14ac:dyDescent="0.25">
      <c r="A9" s="3">
        <v>8</v>
      </c>
      <c r="B9" s="4" t="s">
        <v>5</v>
      </c>
      <c r="C9" s="4" t="s">
        <v>8</v>
      </c>
      <c r="D9" s="4">
        <v>0.13800000000000001</v>
      </c>
      <c r="E9" s="4">
        <v>0.20200000000000001</v>
      </c>
      <c r="F9" s="7">
        <v>1.82</v>
      </c>
      <c r="G9" s="10"/>
      <c r="H9" s="8" t="s">
        <v>7</v>
      </c>
      <c r="I9" s="1" t="s">
        <v>10</v>
      </c>
      <c r="J9" s="5">
        <f>AVERAGE(D23:D25)</f>
        <v>0.16433333333333333</v>
      </c>
      <c r="K9" s="5">
        <f>AVERAGE(E23:E25)</f>
        <v>0.22500000000000001</v>
      </c>
      <c r="L9" s="14">
        <f>AVERAGE(F23:F25)</f>
        <v>0.79733333333333345</v>
      </c>
      <c r="M9">
        <f t="shared" si="0"/>
        <v>8.1799591002045258E-3</v>
      </c>
      <c r="N9">
        <f t="shared" si="1"/>
        <v>-8.1632653061224469E-2</v>
      </c>
      <c r="O9">
        <f t="shared" si="2"/>
        <v>-0.6023936104121278</v>
      </c>
      <c r="P9" s="10"/>
      <c r="Q9" s="10">
        <f>STDEV(E57:E59)</f>
        <v>1.586037104645073E-2</v>
      </c>
      <c r="R9" s="10">
        <f>STDEV(F57:F59)</f>
        <v>1.3208249626730785E-2</v>
      </c>
    </row>
    <row r="10" spans="1:18" ht="35" thickBot="1" x14ac:dyDescent="0.25">
      <c r="A10" s="3">
        <v>9</v>
      </c>
      <c r="B10" s="4" t="s">
        <v>5</v>
      </c>
      <c r="C10" s="4" t="s">
        <v>8</v>
      </c>
      <c r="D10" s="4">
        <v>0.14399999999999999</v>
      </c>
      <c r="E10" s="4">
        <v>0.20599999999999999</v>
      </c>
      <c r="F10" s="7">
        <v>1.768</v>
      </c>
      <c r="G10" s="10"/>
      <c r="H10" s="8" t="s">
        <v>5</v>
      </c>
      <c r="I10" s="1" t="s">
        <v>11</v>
      </c>
      <c r="J10" s="5">
        <f>AVERAGE(D26:D28)</f>
        <v>0.18200000000000002</v>
      </c>
      <c r="K10" s="5">
        <f>AVERAGE(E27:E29)</f>
        <v>0.27300000000000002</v>
      </c>
      <c r="L10" s="14">
        <f>AVERAGE(F26:F28)</f>
        <v>1.5333333333333332</v>
      </c>
      <c r="M10">
        <f t="shared" si="0"/>
        <v>0.1165644171779141</v>
      </c>
      <c r="N10">
        <f t="shared" si="1"/>
        <v>0.11428571428571432</v>
      </c>
      <c r="O10">
        <f t="shared" si="2"/>
        <v>-0.23537232771563055</v>
      </c>
      <c r="P10" s="10"/>
      <c r="Q10" s="10">
        <f>STDEV(E60:E62)</f>
        <v>3.3318622452030253E-2</v>
      </c>
      <c r="R10" s="10">
        <f>STDEV(F60:F62)</f>
        <v>3.9122587506237915E-3</v>
      </c>
    </row>
    <row r="11" spans="1:18" ht="35" thickBot="1" x14ac:dyDescent="0.25">
      <c r="A11" s="3">
        <v>10</v>
      </c>
      <c r="B11" s="4" t="s">
        <v>7</v>
      </c>
      <c r="C11" s="4" t="s">
        <v>8</v>
      </c>
      <c r="D11" s="4">
        <v>0.14000000000000001</v>
      </c>
      <c r="E11" s="4">
        <v>0.185</v>
      </c>
      <c r="F11" s="7">
        <v>0.69599999999999995</v>
      </c>
      <c r="G11" s="10"/>
      <c r="H11" s="11" t="s">
        <v>7</v>
      </c>
      <c r="I11" s="12" t="s">
        <v>11</v>
      </c>
      <c r="J11" s="13">
        <f>AVERAGE(D29:D31)</f>
        <v>0.18833333333333332</v>
      </c>
      <c r="K11" s="13">
        <f>AVERAGE(E29:E31)</f>
        <v>0.27833333333333338</v>
      </c>
      <c r="L11" s="14">
        <f>AVERAGE(F29:F31)</f>
        <v>0.97866666666666668</v>
      </c>
      <c r="M11">
        <f t="shared" si="0"/>
        <v>0.15541922290388532</v>
      </c>
      <c r="N11">
        <f t="shared" si="1"/>
        <v>0.13605442176870763</v>
      </c>
      <c r="O11">
        <f t="shared" si="2"/>
        <v>-0.51196807699415026</v>
      </c>
      <c r="P11" s="10"/>
      <c r="Q11" s="10">
        <f>STDEV(E63:E65)</f>
        <v>1.5252183581722889E-2</v>
      </c>
      <c r="R11" s="10">
        <f>STDEV(F63:F65)</f>
        <v>1.0884169759506878E-2</v>
      </c>
    </row>
    <row r="12" spans="1:18" ht="35" thickBot="1" x14ac:dyDescent="0.25">
      <c r="A12" s="3">
        <v>11</v>
      </c>
      <c r="B12" s="4" t="s">
        <v>7</v>
      </c>
      <c r="C12" s="4" t="s">
        <v>8</v>
      </c>
      <c r="D12" s="4">
        <v>0.14099999999999999</v>
      </c>
      <c r="E12" s="4">
        <v>0.185</v>
      </c>
      <c r="F12" s="7">
        <v>0.752</v>
      </c>
      <c r="G12" s="9"/>
      <c r="H12" s="9"/>
      <c r="I12" s="9"/>
      <c r="J12" s="9"/>
      <c r="K12" s="9"/>
    </row>
    <row r="13" spans="1:18" ht="35" thickBot="1" x14ac:dyDescent="0.25">
      <c r="A13" s="3">
        <v>12</v>
      </c>
      <c r="B13" s="4" t="s">
        <v>7</v>
      </c>
      <c r="C13" s="4" t="s">
        <v>8</v>
      </c>
      <c r="D13" s="4">
        <v>0.14199999999999999</v>
      </c>
      <c r="E13" s="4">
        <v>0.187</v>
      </c>
      <c r="F13" s="7">
        <v>0.75600000000000001</v>
      </c>
      <c r="G13" s="10"/>
      <c r="H13" s="10"/>
      <c r="I13" s="10"/>
      <c r="J13" s="10"/>
      <c r="K13" s="9"/>
    </row>
    <row r="14" spans="1:18" ht="35" thickBot="1" x14ac:dyDescent="0.25">
      <c r="A14" s="3">
        <v>13</v>
      </c>
      <c r="B14" s="4" t="s">
        <v>5</v>
      </c>
      <c r="C14" s="4" t="s">
        <v>9</v>
      </c>
      <c r="D14" s="4">
        <v>0.2</v>
      </c>
      <c r="E14" s="4">
        <v>0.29799999999999999</v>
      </c>
      <c r="F14" s="7">
        <v>2.052</v>
      </c>
      <c r="G14" s="10"/>
      <c r="H14" s="10"/>
      <c r="I14" s="9"/>
      <c r="J14" s="10"/>
      <c r="K14" s="10"/>
    </row>
    <row r="15" spans="1:18" ht="35" thickBot="1" x14ac:dyDescent="0.25">
      <c r="A15" s="3">
        <v>14</v>
      </c>
      <c r="B15" s="4" t="s">
        <v>5</v>
      </c>
      <c r="C15" s="4" t="s">
        <v>9</v>
      </c>
      <c r="D15" s="4">
        <v>0.19400000000000001</v>
      </c>
      <c r="E15" s="4">
        <v>0.28799999999999998</v>
      </c>
      <c r="F15" s="7">
        <v>1.992</v>
      </c>
      <c r="G15" s="10"/>
      <c r="H15" s="10"/>
      <c r="I15" s="9"/>
      <c r="J15" s="10"/>
      <c r="K15" s="10"/>
    </row>
    <row r="16" spans="1:18" ht="35" thickBot="1" x14ac:dyDescent="0.25">
      <c r="A16" s="3">
        <v>15</v>
      </c>
      <c r="B16" s="4" t="s">
        <v>5</v>
      </c>
      <c r="C16" s="4" t="s">
        <v>9</v>
      </c>
      <c r="D16" s="4">
        <v>0.193</v>
      </c>
      <c r="E16" s="4">
        <v>0.28699999999999998</v>
      </c>
      <c r="F16" s="7">
        <v>1.96</v>
      </c>
      <c r="G16" s="10"/>
      <c r="H16" s="10"/>
      <c r="I16" s="9"/>
      <c r="J16" s="10"/>
      <c r="K16" s="10"/>
    </row>
    <row r="17" spans="1:11" ht="35" thickBot="1" x14ac:dyDescent="0.25">
      <c r="A17" s="3">
        <v>16</v>
      </c>
      <c r="B17" s="4" t="s">
        <v>7</v>
      </c>
      <c r="C17" s="4" t="s">
        <v>9</v>
      </c>
      <c r="D17" s="4">
        <v>0.20300000000000001</v>
      </c>
      <c r="E17" s="4">
        <v>0.29299999999999998</v>
      </c>
      <c r="F17" s="7">
        <v>2.024</v>
      </c>
      <c r="G17" s="10"/>
      <c r="H17" s="10"/>
      <c r="I17" s="9"/>
      <c r="J17" s="10"/>
      <c r="K17" s="10"/>
    </row>
    <row r="18" spans="1:11" ht="35" thickBot="1" x14ac:dyDescent="0.25">
      <c r="A18" s="3">
        <v>17</v>
      </c>
      <c r="B18" s="4" t="s">
        <v>7</v>
      </c>
      <c r="C18" s="4" t="s">
        <v>9</v>
      </c>
      <c r="D18" s="4">
        <v>0.20599999999999999</v>
      </c>
      <c r="E18" s="4">
        <v>0.30599999999999999</v>
      </c>
      <c r="F18" s="7">
        <v>2.1720000000000002</v>
      </c>
      <c r="G18" s="10"/>
      <c r="H18" s="10"/>
      <c r="I18" s="10"/>
      <c r="J18" s="10"/>
      <c r="K18" s="10"/>
    </row>
    <row r="19" spans="1:11" ht="35" thickBot="1" x14ac:dyDescent="0.25">
      <c r="A19" s="3">
        <v>18</v>
      </c>
      <c r="B19" s="4" t="s">
        <v>7</v>
      </c>
      <c r="C19" s="4" t="s">
        <v>9</v>
      </c>
      <c r="D19" s="4">
        <v>0.189</v>
      </c>
      <c r="E19" s="4">
        <v>0.28199999999999997</v>
      </c>
      <c r="F19" s="7">
        <v>1.6919999999999999</v>
      </c>
      <c r="G19" s="10"/>
      <c r="H19" s="10"/>
      <c r="I19" s="9"/>
      <c r="J19" s="10"/>
      <c r="K19" s="10"/>
    </row>
    <row r="20" spans="1:11" ht="52" thickBot="1" x14ac:dyDescent="0.25">
      <c r="A20" s="3">
        <v>19</v>
      </c>
      <c r="B20" s="4" t="s">
        <v>5</v>
      </c>
      <c r="C20" s="4" t="s">
        <v>10</v>
      </c>
      <c r="D20" s="4">
        <v>0.16600000000000001</v>
      </c>
      <c r="E20" s="4">
        <v>0.246</v>
      </c>
      <c r="F20" s="7">
        <v>1.544</v>
      </c>
      <c r="G20" s="10"/>
      <c r="H20" s="10"/>
      <c r="I20" s="9"/>
      <c r="J20" s="10"/>
      <c r="K20" s="10"/>
    </row>
    <row r="21" spans="1:11" ht="52" thickBot="1" x14ac:dyDescent="0.25">
      <c r="A21" s="3">
        <v>20</v>
      </c>
      <c r="B21" s="4" t="s">
        <v>5</v>
      </c>
      <c r="C21" s="4" t="s">
        <v>10</v>
      </c>
      <c r="D21" s="4">
        <v>0.161</v>
      </c>
      <c r="E21" s="4">
        <v>0.24099999999999999</v>
      </c>
      <c r="F21" s="7">
        <v>1.5960000000000001</v>
      </c>
      <c r="G21" s="10"/>
      <c r="H21" s="10"/>
      <c r="I21" s="9"/>
      <c r="J21" s="10"/>
      <c r="K21" s="10"/>
    </row>
    <row r="22" spans="1:11" ht="52" thickBot="1" x14ac:dyDescent="0.25">
      <c r="A22" s="3">
        <v>21</v>
      </c>
      <c r="B22" s="4" t="s">
        <v>5</v>
      </c>
      <c r="C22" s="4" t="s">
        <v>10</v>
      </c>
      <c r="D22" s="4">
        <v>0.16600000000000001</v>
      </c>
      <c r="E22" s="4">
        <v>0.246</v>
      </c>
      <c r="F22" s="7">
        <v>1.6279999999999999</v>
      </c>
      <c r="G22" s="10"/>
      <c r="H22" s="10"/>
      <c r="I22" s="9"/>
      <c r="J22" s="10"/>
      <c r="K22" s="10"/>
    </row>
    <row r="23" spans="1:11" ht="52" thickBot="1" x14ac:dyDescent="0.25">
      <c r="A23" s="3">
        <v>22</v>
      </c>
      <c r="B23" s="4" t="s">
        <v>7</v>
      </c>
      <c r="C23" s="4" t="s">
        <v>10</v>
      </c>
      <c r="D23" s="4">
        <v>0.16500000000000001</v>
      </c>
      <c r="E23" s="4">
        <v>0.22700000000000001</v>
      </c>
      <c r="F23" s="3">
        <v>0.84799999999999998</v>
      </c>
    </row>
    <row r="24" spans="1:11" ht="52" thickBot="1" x14ac:dyDescent="0.25">
      <c r="A24" s="3">
        <v>23</v>
      </c>
      <c r="B24" s="4" t="s">
        <v>7</v>
      </c>
      <c r="C24" s="4" t="s">
        <v>10</v>
      </c>
      <c r="D24" s="4">
        <v>0.16400000000000001</v>
      </c>
      <c r="E24" s="4">
        <v>0.22600000000000001</v>
      </c>
      <c r="F24" s="3">
        <v>0.77600000000000002</v>
      </c>
    </row>
    <row r="25" spans="1:11" ht="52" thickBot="1" x14ac:dyDescent="0.25">
      <c r="A25" s="3">
        <v>24</v>
      </c>
      <c r="B25" s="4" t="s">
        <v>7</v>
      </c>
      <c r="C25" s="4" t="s">
        <v>10</v>
      </c>
      <c r="D25" s="4">
        <v>0.16400000000000001</v>
      </c>
      <c r="E25" s="4">
        <v>0.222</v>
      </c>
      <c r="F25" s="3">
        <v>0.76800000000000002</v>
      </c>
    </row>
    <row r="26" spans="1:11" ht="18" thickBot="1" x14ac:dyDescent="0.25">
      <c r="A26" s="3">
        <v>25</v>
      </c>
      <c r="B26" s="4" t="s">
        <v>5</v>
      </c>
      <c r="C26" s="4" t="s">
        <v>11</v>
      </c>
      <c r="D26" s="4">
        <v>0.188</v>
      </c>
      <c r="E26" s="4">
        <v>0.28000000000000003</v>
      </c>
      <c r="F26" s="3">
        <v>1.5720000000000001</v>
      </c>
    </row>
    <row r="27" spans="1:11" ht="18" thickBot="1" x14ac:dyDescent="0.25">
      <c r="A27" s="3">
        <v>26</v>
      </c>
      <c r="B27" s="4" t="s">
        <v>5</v>
      </c>
      <c r="C27" s="4" t="s">
        <v>11</v>
      </c>
      <c r="D27" s="4">
        <v>0.18</v>
      </c>
      <c r="E27" s="4">
        <v>0.27100000000000002</v>
      </c>
      <c r="F27" s="3">
        <v>1.496</v>
      </c>
    </row>
    <row r="28" spans="1:11" ht="18" thickBot="1" x14ac:dyDescent="0.25">
      <c r="A28" s="3">
        <v>27</v>
      </c>
      <c r="B28" s="4" t="s">
        <v>5</v>
      </c>
      <c r="C28" s="4" t="s">
        <v>11</v>
      </c>
      <c r="D28" s="4">
        <v>0.17799999999999999</v>
      </c>
      <c r="E28" s="4">
        <v>0.26800000000000002</v>
      </c>
      <c r="F28" s="3">
        <v>1.532</v>
      </c>
    </row>
    <row r="29" spans="1:11" ht="18" thickBot="1" x14ac:dyDescent="0.25">
      <c r="A29" s="3">
        <v>28</v>
      </c>
      <c r="B29" s="4" t="s">
        <v>7</v>
      </c>
      <c r="C29" s="4" t="s">
        <v>11</v>
      </c>
      <c r="D29" s="4">
        <v>0.19</v>
      </c>
      <c r="E29" s="4">
        <v>0.28000000000000003</v>
      </c>
      <c r="F29" s="3">
        <v>1.024</v>
      </c>
    </row>
    <row r="30" spans="1:11" ht="18" thickBot="1" x14ac:dyDescent="0.25">
      <c r="A30" s="3">
        <v>29</v>
      </c>
      <c r="B30" s="4" t="s">
        <v>7</v>
      </c>
      <c r="C30" s="4" t="s">
        <v>11</v>
      </c>
      <c r="D30" s="4">
        <v>0.186</v>
      </c>
      <c r="E30" s="4">
        <v>0.27600000000000002</v>
      </c>
      <c r="F30" s="3">
        <v>0.96399999999999997</v>
      </c>
    </row>
    <row r="31" spans="1:11" ht="18" thickBot="1" x14ac:dyDescent="0.25">
      <c r="A31" s="3">
        <v>30</v>
      </c>
      <c r="B31" s="4" t="s">
        <v>7</v>
      </c>
      <c r="C31" s="4" t="s">
        <v>11</v>
      </c>
      <c r="D31" s="4">
        <v>0.189</v>
      </c>
      <c r="E31" s="4">
        <v>0.27900000000000003</v>
      </c>
      <c r="F31" s="3">
        <v>0.94799999999999995</v>
      </c>
    </row>
    <row r="34" spans="1:6" ht="17" thickBot="1" x14ac:dyDescent="0.25"/>
    <row r="35" spans="1:6" ht="86" thickBot="1" x14ac:dyDescent="0.25">
      <c r="A35" s="1" t="s">
        <v>0</v>
      </c>
      <c r="B35" s="2" t="s">
        <v>1</v>
      </c>
      <c r="C35" s="2" t="s">
        <v>2</v>
      </c>
      <c r="D35" s="2" t="s">
        <v>26</v>
      </c>
      <c r="E35" s="2" t="s">
        <v>27</v>
      </c>
      <c r="F35" s="6" t="s">
        <v>28</v>
      </c>
    </row>
    <row r="36" spans="1:6" ht="18" thickBot="1" x14ac:dyDescent="0.25">
      <c r="A36" s="3">
        <v>1</v>
      </c>
      <c r="B36" s="4" t="s">
        <v>5</v>
      </c>
      <c r="C36" s="4" t="s">
        <v>6</v>
      </c>
      <c r="D36" s="4">
        <f>D2/0.163</f>
        <v>1</v>
      </c>
      <c r="E36" s="4">
        <f>E2/0.243</f>
        <v>1</v>
      </c>
      <c r="F36" s="7">
        <f>F2/2.06</f>
        <v>1</v>
      </c>
    </row>
    <row r="37" spans="1:6" ht="18" thickBot="1" x14ac:dyDescent="0.25">
      <c r="A37" s="3">
        <v>2</v>
      </c>
      <c r="B37" s="4" t="s">
        <v>5</v>
      </c>
      <c r="C37" s="4" t="s">
        <v>6</v>
      </c>
      <c r="D37" s="4">
        <f>D3/0.165</f>
        <v>1</v>
      </c>
      <c r="E37" s="4">
        <f>E3/0.246</f>
        <v>1</v>
      </c>
      <c r="F37" s="7">
        <f>F3/1.964</f>
        <v>1</v>
      </c>
    </row>
    <row r="38" spans="1:6" ht="18" thickBot="1" x14ac:dyDescent="0.25">
      <c r="A38" s="3">
        <v>3</v>
      </c>
      <c r="B38" s="4" t="s">
        <v>5</v>
      </c>
      <c r="C38" s="4" t="s">
        <v>6</v>
      </c>
      <c r="D38" s="4">
        <f>D4/0.161</f>
        <v>1</v>
      </c>
      <c r="E38" s="4">
        <f>E4/0.246</f>
        <v>1</v>
      </c>
      <c r="F38" s="7">
        <f>F4/1.992</f>
        <v>1</v>
      </c>
    </row>
    <row r="39" spans="1:6" ht="18" thickBot="1" x14ac:dyDescent="0.25">
      <c r="A39" s="3">
        <v>4</v>
      </c>
      <c r="B39" s="4" t="s">
        <v>7</v>
      </c>
      <c r="C39" s="4" t="s">
        <v>6</v>
      </c>
      <c r="D39" s="4">
        <f t="shared" ref="D39" si="3">D5/0.163</f>
        <v>1.0613496932515336</v>
      </c>
      <c r="E39" s="4">
        <f t="shared" ref="E39" si="4">E5/0.243</f>
        <v>1.0164609053497942</v>
      </c>
      <c r="F39" s="7">
        <f t="shared" ref="F39" si="5">F5/2.06</f>
        <v>0.84854368932038837</v>
      </c>
    </row>
    <row r="40" spans="1:6" ht="18" thickBot="1" x14ac:dyDescent="0.25">
      <c r="A40" s="3">
        <v>5</v>
      </c>
      <c r="B40" s="4" t="s">
        <v>7</v>
      </c>
      <c r="C40" s="4" t="s">
        <v>6</v>
      </c>
      <c r="D40" s="4">
        <f t="shared" ref="D40" si="6">D6/0.165</f>
        <v>1.0303030303030303</v>
      </c>
      <c r="E40" s="4">
        <f t="shared" ref="E40:E41" si="7">E6/0.246</f>
        <v>0.99593495934959353</v>
      </c>
      <c r="F40" s="7">
        <f t="shared" ref="F40" si="8">F6/1.964</f>
        <v>0.87576374745417518</v>
      </c>
    </row>
    <row r="41" spans="1:6" ht="18" thickBot="1" x14ac:dyDescent="0.25">
      <c r="A41" s="3">
        <v>6</v>
      </c>
      <c r="B41" s="4" t="s">
        <v>7</v>
      </c>
      <c r="C41" s="4" t="s">
        <v>6</v>
      </c>
      <c r="D41" s="4">
        <f t="shared" ref="D41" si="9">D7/0.161</f>
        <v>1.0434782608695652</v>
      </c>
      <c r="E41" s="4">
        <f t="shared" si="7"/>
        <v>0.98373983739837401</v>
      </c>
      <c r="F41" s="7">
        <f t="shared" ref="F41" si="10">F7/1.992</f>
        <v>0.84538152610441764</v>
      </c>
    </row>
    <row r="42" spans="1:6" ht="35" thickBot="1" x14ac:dyDescent="0.25">
      <c r="A42" s="3">
        <v>7</v>
      </c>
      <c r="B42" s="4" t="s">
        <v>5</v>
      </c>
      <c r="C42" s="4" t="s">
        <v>8</v>
      </c>
      <c r="D42" s="4">
        <f t="shared" ref="D42" si="11">D8/0.163</f>
        <v>0.86503067484662566</v>
      </c>
      <c r="E42" s="4">
        <f t="shared" ref="E42" si="12">E8/0.243</f>
        <v>0.86008230452674894</v>
      </c>
      <c r="F42" s="7">
        <f t="shared" ref="F42" si="13">F8/2.06</f>
        <v>0.60776699029126213</v>
      </c>
    </row>
    <row r="43" spans="1:6" ht="35" thickBot="1" x14ac:dyDescent="0.25">
      <c r="A43" s="3">
        <v>8</v>
      </c>
      <c r="B43" s="4" t="s">
        <v>5</v>
      </c>
      <c r="C43" s="4" t="s">
        <v>8</v>
      </c>
      <c r="D43" s="4">
        <f t="shared" ref="D43" si="14">D9/0.165</f>
        <v>0.83636363636363642</v>
      </c>
      <c r="E43" s="4">
        <f t="shared" ref="E43:E44" si="15">E9/0.246</f>
        <v>0.82113821138211385</v>
      </c>
      <c r="F43" s="7">
        <f t="shared" ref="F43" si="16">F9/1.964</f>
        <v>0.92668024439918539</v>
      </c>
    </row>
    <row r="44" spans="1:6" ht="35" thickBot="1" x14ac:dyDescent="0.25">
      <c r="A44" s="3">
        <v>9</v>
      </c>
      <c r="B44" s="4" t="s">
        <v>5</v>
      </c>
      <c r="C44" s="4" t="s">
        <v>8</v>
      </c>
      <c r="D44" s="4">
        <f t="shared" ref="D44" si="17">D10/0.161</f>
        <v>0.89440993788819867</v>
      </c>
      <c r="E44" s="4">
        <f t="shared" si="15"/>
        <v>0.83739837398373984</v>
      </c>
      <c r="F44" s="7">
        <f t="shared" ref="F44" si="18">F10/1.992</f>
        <v>0.8875502008032129</v>
      </c>
    </row>
    <row r="45" spans="1:6" ht="35" thickBot="1" x14ac:dyDescent="0.25">
      <c r="A45" s="3">
        <v>10</v>
      </c>
      <c r="B45" s="4" t="s">
        <v>7</v>
      </c>
      <c r="C45" s="4" t="s">
        <v>8</v>
      </c>
      <c r="D45" s="4">
        <f t="shared" ref="D45" si="19">D11/0.163</f>
        <v>0.85889570552147243</v>
      </c>
      <c r="E45" s="4">
        <f t="shared" ref="E45" si="20">E11/0.243</f>
        <v>0.76131687242798352</v>
      </c>
      <c r="F45" s="7">
        <f t="shared" ref="F45" si="21">F11/2.06</f>
        <v>0.3378640776699029</v>
      </c>
    </row>
    <row r="46" spans="1:6" ht="35" thickBot="1" x14ac:dyDescent="0.25">
      <c r="A46" s="3">
        <v>11</v>
      </c>
      <c r="B46" s="4" t="s">
        <v>7</v>
      </c>
      <c r="C46" s="4" t="s">
        <v>8</v>
      </c>
      <c r="D46" s="4">
        <f t="shared" ref="D46" si="22">D12/0.165</f>
        <v>0.85454545454545439</v>
      </c>
      <c r="E46" s="4">
        <f t="shared" ref="E46:E47" si="23">E12/0.246</f>
        <v>0.75203252032520329</v>
      </c>
      <c r="F46" s="7">
        <f t="shared" ref="F46" si="24">F12/1.964</f>
        <v>0.38289205702647661</v>
      </c>
    </row>
    <row r="47" spans="1:6" ht="35" thickBot="1" x14ac:dyDescent="0.25">
      <c r="A47" s="3">
        <v>12</v>
      </c>
      <c r="B47" s="4" t="s">
        <v>7</v>
      </c>
      <c r="C47" s="4" t="s">
        <v>8</v>
      </c>
      <c r="D47" s="4">
        <f t="shared" ref="D47" si="25">D13/0.161</f>
        <v>0.88198757763975144</v>
      </c>
      <c r="E47" s="4">
        <f t="shared" si="23"/>
        <v>0.76016260162601623</v>
      </c>
      <c r="F47" s="7">
        <f t="shared" ref="F47" si="26">F13/1.992</f>
        <v>0.37951807228915663</v>
      </c>
    </row>
    <row r="48" spans="1:6" ht="35" thickBot="1" x14ac:dyDescent="0.25">
      <c r="A48" s="3">
        <v>13</v>
      </c>
      <c r="B48" s="4" t="s">
        <v>5</v>
      </c>
      <c r="C48" s="4" t="s">
        <v>9</v>
      </c>
      <c r="D48" s="4">
        <f t="shared" ref="D48" si="27">D14/0.163</f>
        <v>1.2269938650306749</v>
      </c>
      <c r="E48" s="4">
        <f t="shared" ref="E48" si="28">E14/0.243</f>
        <v>1.2263374485596708</v>
      </c>
      <c r="F48" s="7">
        <f t="shared" ref="F48" si="29">F14/2.06</f>
        <v>0.99611650485436898</v>
      </c>
    </row>
    <row r="49" spans="1:6" ht="35" thickBot="1" x14ac:dyDescent="0.25">
      <c r="A49" s="3">
        <v>14</v>
      </c>
      <c r="B49" s="4" t="s">
        <v>5</v>
      </c>
      <c r="C49" s="4" t="s">
        <v>9</v>
      </c>
      <c r="D49" s="4">
        <f t="shared" ref="D49" si="30">D15/0.165</f>
        <v>1.1757575757575758</v>
      </c>
      <c r="E49" s="4">
        <f t="shared" ref="E49:E50" si="31">E15/0.246</f>
        <v>1.1707317073170731</v>
      </c>
      <c r="F49" s="7">
        <f t="shared" ref="F49" si="32">F15/1.964</f>
        <v>1.014256619144603</v>
      </c>
    </row>
    <row r="50" spans="1:6" ht="35" thickBot="1" x14ac:dyDescent="0.25">
      <c r="A50" s="3">
        <v>15</v>
      </c>
      <c r="B50" s="4" t="s">
        <v>5</v>
      </c>
      <c r="C50" s="4" t="s">
        <v>9</v>
      </c>
      <c r="D50" s="4">
        <f t="shared" ref="D50" si="33">D16/0.161</f>
        <v>1.1987577639751552</v>
      </c>
      <c r="E50" s="4">
        <f t="shared" si="31"/>
        <v>1.1666666666666665</v>
      </c>
      <c r="F50" s="7">
        <f t="shared" ref="F50" si="34">F16/1.992</f>
        <v>0.98393574297188757</v>
      </c>
    </row>
    <row r="51" spans="1:6" ht="35" thickBot="1" x14ac:dyDescent="0.25">
      <c r="A51" s="3">
        <v>16</v>
      </c>
      <c r="B51" s="4" t="s">
        <v>7</v>
      </c>
      <c r="C51" s="4" t="s">
        <v>9</v>
      </c>
      <c r="D51" s="4">
        <f t="shared" ref="D51" si="35">D17/0.163</f>
        <v>1.2453987730061351</v>
      </c>
      <c r="E51" s="4">
        <f t="shared" ref="E51" si="36">E17/0.243</f>
        <v>1.2057613168724279</v>
      </c>
      <c r="F51" s="7">
        <f t="shared" ref="F51" si="37">F17/2.06</f>
        <v>0.98252427184466018</v>
      </c>
    </row>
    <row r="52" spans="1:6" ht="35" thickBot="1" x14ac:dyDescent="0.25">
      <c r="A52" s="3">
        <v>17</v>
      </c>
      <c r="B52" s="4" t="s">
        <v>7</v>
      </c>
      <c r="C52" s="4" t="s">
        <v>9</v>
      </c>
      <c r="D52" s="4">
        <f t="shared" ref="D52" si="38">D18/0.165</f>
        <v>1.2484848484848483</v>
      </c>
      <c r="E52" s="4">
        <f t="shared" ref="E52:E53" si="39">E18/0.246</f>
        <v>1.2439024390243902</v>
      </c>
      <c r="F52" s="7">
        <f t="shared" ref="F52" si="40">F18/1.964</f>
        <v>1.1059063136456213</v>
      </c>
    </row>
    <row r="53" spans="1:6" ht="35" thickBot="1" x14ac:dyDescent="0.25">
      <c r="A53" s="3">
        <v>18</v>
      </c>
      <c r="B53" s="4" t="s">
        <v>7</v>
      </c>
      <c r="C53" s="4" t="s">
        <v>9</v>
      </c>
      <c r="D53" s="4">
        <f t="shared" ref="D53" si="41">D19/0.161</f>
        <v>1.1739130434782608</v>
      </c>
      <c r="E53" s="4">
        <f t="shared" si="39"/>
        <v>1.1463414634146341</v>
      </c>
      <c r="F53" s="7">
        <f t="shared" ref="F53" si="42">F19/1.992</f>
        <v>0.8493975903614458</v>
      </c>
    </row>
    <row r="54" spans="1:6" ht="52" thickBot="1" x14ac:dyDescent="0.25">
      <c r="A54" s="3">
        <v>19</v>
      </c>
      <c r="B54" s="4" t="s">
        <v>5</v>
      </c>
      <c r="C54" s="4" t="s">
        <v>10</v>
      </c>
      <c r="D54" s="4">
        <f t="shared" ref="D54" si="43">D20/0.163</f>
        <v>1.0184049079754602</v>
      </c>
      <c r="E54" s="4">
        <f t="shared" ref="E54" si="44">E20/0.243</f>
        <v>1.0123456790123457</v>
      </c>
      <c r="F54" s="7">
        <f t="shared" ref="F54" si="45">F20/2.06</f>
        <v>0.74951456310679609</v>
      </c>
    </row>
    <row r="55" spans="1:6" ht="52" thickBot="1" x14ac:dyDescent="0.25">
      <c r="A55" s="3">
        <v>20</v>
      </c>
      <c r="B55" s="4" t="s">
        <v>5</v>
      </c>
      <c r="C55" s="4" t="s">
        <v>10</v>
      </c>
      <c r="D55" s="4">
        <f t="shared" ref="D55" si="46">D21/0.165</f>
        <v>0.97575757575757571</v>
      </c>
      <c r="E55" s="4">
        <f t="shared" ref="E55:E56" si="47">E21/0.246</f>
        <v>0.97967479674796742</v>
      </c>
      <c r="F55" s="7">
        <f t="shared" ref="F55" si="48">F21/1.964</f>
        <v>0.81262729124236255</v>
      </c>
    </row>
    <row r="56" spans="1:6" ht="52" thickBot="1" x14ac:dyDescent="0.25">
      <c r="A56" s="3">
        <v>21</v>
      </c>
      <c r="B56" s="4" t="s">
        <v>5</v>
      </c>
      <c r="C56" s="4" t="s">
        <v>10</v>
      </c>
      <c r="D56" s="4">
        <f t="shared" ref="D56" si="49">D22/0.161</f>
        <v>1.031055900621118</v>
      </c>
      <c r="E56" s="4">
        <f t="shared" si="47"/>
        <v>1</v>
      </c>
      <c r="F56" s="7">
        <f t="shared" ref="F56" si="50">F22/1.992</f>
        <v>0.81726907630522083</v>
      </c>
    </row>
    <row r="57" spans="1:6" ht="52" thickBot="1" x14ac:dyDescent="0.25">
      <c r="A57" s="3">
        <v>22</v>
      </c>
      <c r="B57" s="4" t="s">
        <v>7</v>
      </c>
      <c r="C57" s="4" t="s">
        <v>10</v>
      </c>
      <c r="D57" s="4">
        <f t="shared" ref="D57" si="51">D23/0.163</f>
        <v>1.0122699386503067</v>
      </c>
      <c r="E57" s="4">
        <f t="shared" ref="E57" si="52">E23/0.243</f>
        <v>0.93415637860082312</v>
      </c>
      <c r="F57" s="7">
        <f t="shared" ref="F57" si="53">F23/2.06</f>
        <v>0.4116504854368932</v>
      </c>
    </row>
    <row r="58" spans="1:6" ht="52" thickBot="1" x14ac:dyDescent="0.25">
      <c r="A58" s="3">
        <v>23</v>
      </c>
      <c r="B58" s="4" t="s">
        <v>7</v>
      </c>
      <c r="C58" s="4" t="s">
        <v>10</v>
      </c>
      <c r="D58" s="4">
        <f t="shared" ref="D58" si="54">D24/0.165</f>
        <v>0.9939393939393939</v>
      </c>
      <c r="E58" s="4">
        <f t="shared" ref="E58:E59" si="55">E24/0.246</f>
        <v>0.91869918699186992</v>
      </c>
      <c r="F58" s="7">
        <f t="shared" ref="F58" si="56">F24/1.964</f>
        <v>0.39511201629327902</v>
      </c>
    </row>
    <row r="59" spans="1:6" ht="52" thickBot="1" x14ac:dyDescent="0.25">
      <c r="A59" s="3">
        <v>24</v>
      </c>
      <c r="B59" s="4" t="s">
        <v>7</v>
      </c>
      <c r="C59" s="4" t="s">
        <v>10</v>
      </c>
      <c r="D59" s="4">
        <f t="shared" ref="D59" si="57">D25/0.161</f>
        <v>1.0186335403726707</v>
      </c>
      <c r="E59" s="4">
        <f t="shared" si="55"/>
        <v>0.90243902439024393</v>
      </c>
      <c r="F59" s="7">
        <f t="shared" ref="F59" si="58">F25/1.992</f>
        <v>0.38554216867469882</v>
      </c>
    </row>
    <row r="60" spans="1:6" ht="18" thickBot="1" x14ac:dyDescent="0.25">
      <c r="A60" s="3">
        <v>25</v>
      </c>
      <c r="B60" s="4" t="s">
        <v>5</v>
      </c>
      <c r="C60" s="4" t="s">
        <v>11</v>
      </c>
      <c r="D60" s="4">
        <f t="shared" ref="D60" si="59">D26/0.163</f>
        <v>1.1533742331288344</v>
      </c>
      <c r="E60" s="4">
        <f t="shared" ref="E60" si="60">E26/0.243</f>
        <v>1.1522633744855968</v>
      </c>
      <c r="F60" s="7">
        <f t="shared" ref="F60" si="61">F26/2.06</f>
        <v>0.76310679611650489</v>
      </c>
    </row>
    <row r="61" spans="1:6" ht="18" thickBot="1" x14ac:dyDescent="0.25">
      <c r="A61" s="3">
        <v>26</v>
      </c>
      <c r="B61" s="4" t="s">
        <v>5</v>
      </c>
      <c r="C61" s="4" t="s">
        <v>11</v>
      </c>
      <c r="D61" s="4">
        <f t="shared" ref="D61" si="62">D27/0.165</f>
        <v>1.0909090909090908</v>
      </c>
      <c r="E61" s="4">
        <f t="shared" ref="E61:E62" si="63">E27/0.246</f>
        <v>1.1016260162601628</v>
      </c>
      <c r="F61" s="7">
        <f t="shared" ref="F61" si="64">F27/1.964</f>
        <v>0.76171079429735233</v>
      </c>
    </row>
    <row r="62" spans="1:6" ht="18" thickBot="1" x14ac:dyDescent="0.25">
      <c r="A62" s="3">
        <v>27</v>
      </c>
      <c r="B62" s="4" t="s">
        <v>5</v>
      </c>
      <c r="C62" s="4" t="s">
        <v>11</v>
      </c>
      <c r="D62" s="4">
        <f t="shared" ref="D62" si="65">D28/0.161</f>
        <v>1.1055900621118011</v>
      </c>
      <c r="E62" s="4">
        <f t="shared" si="63"/>
        <v>1.0894308943089432</v>
      </c>
      <c r="F62" s="7">
        <f t="shared" ref="F62" si="66">F28/1.992</f>
        <v>0.76907630522088355</v>
      </c>
    </row>
    <row r="63" spans="1:6" ht="18" thickBot="1" x14ac:dyDescent="0.25">
      <c r="A63" s="3">
        <v>28</v>
      </c>
      <c r="B63" s="4" t="s">
        <v>7</v>
      </c>
      <c r="C63" s="4" t="s">
        <v>11</v>
      </c>
      <c r="D63" s="4">
        <f t="shared" ref="D63" si="67">D29/0.163</f>
        <v>1.165644171779141</v>
      </c>
      <c r="E63" s="4">
        <f t="shared" ref="E63" si="68">E29/0.243</f>
        <v>1.1522633744855968</v>
      </c>
      <c r="F63" s="7">
        <f t="shared" ref="F63" si="69">F29/2.06</f>
        <v>0.49708737864077668</v>
      </c>
    </row>
    <row r="64" spans="1:6" ht="18" thickBot="1" x14ac:dyDescent="0.25">
      <c r="A64" s="3">
        <v>29</v>
      </c>
      <c r="B64" s="4" t="s">
        <v>7</v>
      </c>
      <c r="C64" s="4" t="s">
        <v>11</v>
      </c>
      <c r="D64" s="4">
        <f t="shared" ref="D64" si="70">D30/0.165</f>
        <v>1.1272727272727272</v>
      </c>
      <c r="E64" s="4">
        <f t="shared" ref="E64:E65" si="71">E30/0.246</f>
        <v>1.1219512195121952</v>
      </c>
      <c r="F64" s="7">
        <f t="shared" ref="F64" si="72">F30/1.964</f>
        <v>0.49083503054989813</v>
      </c>
    </row>
    <row r="65" spans="1:6" ht="18" thickBot="1" x14ac:dyDescent="0.25">
      <c r="A65" s="3">
        <v>30</v>
      </c>
      <c r="B65" s="4" t="s">
        <v>7</v>
      </c>
      <c r="C65" s="4" t="s">
        <v>11</v>
      </c>
      <c r="D65" s="4">
        <f t="shared" ref="D65" si="73">D31/0.161</f>
        <v>1.1739130434782608</v>
      </c>
      <c r="E65" s="4">
        <f t="shared" si="71"/>
        <v>1.1341463414634148</v>
      </c>
      <c r="F65" s="7">
        <f t="shared" ref="F65" si="74">F31/1.992</f>
        <v>0.4759036144578313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AFB12-41D9-1146-915D-F603242DADCC}">
  <dimension ref="A1:O11"/>
  <sheetViews>
    <sheetView topLeftCell="A13" workbookViewId="0">
      <selection activeCell="D8" sqref="D8"/>
    </sheetView>
  </sheetViews>
  <sheetFormatPr baseColWidth="10" defaultRowHeight="16" x14ac:dyDescent="0.2"/>
  <cols>
    <col min="4" max="5" width="34.33203125" bestFit="1" customWidth="1"/>
    <col min="6" max="14" width="34.33203125" customWidth="1"/>
    <col min="15" max="15" width="35.33203125" bestFit="1" customWidth="1"/>
  </cols>
  <sheetData>
    <row r="1" spans="1:15" ht="18" thickBot="1" x14ac:dyDescent="0.25">
      <c r="A1" s="1" t="s">
        <v>1</v>
      </c>
      <c r="B1" s="1" t="s">
        <v>2</v>
      </c>
      <c r="C1" s="1" t="s">
        <v>29</v>
      </c>
      <c r="D1" s="18" t="s">
        <v>30</v>
      </c>
      <c r="E1" s="18" t="s">
        <v>31</v>
      </c>
      <c r="F1" s="18" t="s">
        <v>32</v>
      </c>
      <c r="G1" s="18" t="s">
        <v>33</v>
      </c>
      <c r="H1" s="18" t="s">
        <v>34</v>
      </c>
      <c r="I1" s="18" t="s">
        <v>35</v>
      </c>
      <c r="J1" s="18" t="s">
        <v>36</v>
      </c>
      <c r="K1" s="18" t="s">
        <v>37</v>
      </c>
      <c r="L1" s="18" t="s">
        <v>38</v>
      </c>
      <c r="M1" s="18" t="s">
        <v>39</v>
      </c>
      <c r="N1" s="18" t="s">
        <v>40</v>
      </c>
      <c r="O1" s="18" t="s">
        <v>41</v>
      </c>
    </row>
    <row r="2" spans="1:15" ht="17" thickBot="1" x14ac:dyDescent="0.25">
      <c r="A2" s="18" t="s">
        <v>5</v>
      </c>
      <c r="B2" s="18" t="s">
        <v>12</v>
      </c>
      <c r="C2" s="18">
        <v>0.1</v>
      </c>
      <c r="D2" s="18"/>
      <c r="E2" s="18">
        <v>0</v>
      </c>
      <c r="F2" s="18"/>
      <c r="G2" s="18"/>
      <c r="H2" s="18"/>
      <c r="I2" s="18"/>
      <c r="J2" s="18"/>
      <c r="K2" s="18"/>
      <c r="L2" s="18"/>
      <c r="M2" s="18"/>
      <c r="N2" s="18"/>
      <c r="O2" s="18">
        <v>1.6622340615057851E-8</v>
      </c>
    </row>
    <row r="3" spans="1:15" ht="17" thickBot="1" x14ac:dyDescent="0.25">
      <c r="A3" s="18" t="s">
        <v>7</v>
      </c>
      <c r="B3" s="18" t="s">
        <v>12</v>
      </c>
      <c r="C3" s="18">
        <v>0.1</v>
      </c>
      <c r="D3" s="18"/>
      <c r="E3" s="18">
        <v>-1.3605442176870541E-3</v>
      </c>
      <c r="F3" s="18"/>
      <c r="G3" s="18"/>
      <c r="H3" s="18"/>
      <c r="I3" s="18"/>
      <c r="J3" s="18"/>
      <c r="K3" s="18"/>
      <c r="L3" s="18"/>
      <c r="M3" s="18"/>
      <c r="N3" s="18"/>
      <c r="O3" s="18">
        <v>-0.14361700704150615</v>
      </c>
    </row>
    <row r="4" spans="1:15" ht="35" thickBot="1" x14ac:dyDescent="0.25">
      <c r="A4" s="18" t="s">
        <v>5</v>
      </c>
      <c r="B4" s="1" t="s">
        <v>8</v>
      </c>
      <c r="C4" s="18">
        <v>0.1</v>
      </c>
      <c r="D4" s="18"/>
      <c r="E4" s="18">
        <v>-0.16054421768707483</v>
      </c>
      <c r="F4" s="18"/>
      <c r="G4" s="18"/>
      <c r="H4" s="18"/>
      <c r="I4" s="18"/>
      <c r="J4" s="18"/>
      <c r="K4" s="18"/>
      <c r="L4" s="18"/>
      <c r="M4" s="18"/>
      <c r="N4" s="18"/>
      <c r="O4" s="18">
        <v>-0.19547871003122863</v>
      </c>
    </row>
    <row r="5" spans="1:15" ht="35" thickBot="1" x14ac:dyDescent="0.25">
      <c r="A5" s="18" t="s">
        <v>7</v>
      </c>
      <c r="B5" s="1" t="s">
        <v>8</v>
      </c>
      <c r="C5" s="18">
        <v>0.1</v>
      </c>
      <c r="D5" s="18"/>
      <c r="E5" s="18">
        <v>-0.24217687074829941</v>
      </c>
      <c r="F5" s="18"/>
      <c r="G5" s="18"/>
      <c r="H5" s="18"/>
      <c r="I5" s="18"/>
      <c r="J5" s="18"/>
      <c r="K5" s="18"/>
      <c r="L5" s="18"/>
      <c r="M5" s="18"/>
      <c r="N5" s="18"/>
      <c r="O5" s="18">
        <v>-0.63364361093157606</v>
      </c>
    </row>
    <row r="6" spans="1:15" ht="35" thickBot="1" x14ac:dyDescent="0.25">
      <c r="A6" s="18" t="s">
        <v>5</v>
      </c>
      <c r="B6" s="1" t="s">
        <v>9</v>
      </c>
      <c r="C6" s="18">
        <v>0.1</v>
      </c>
      <c r="D6" s="18"/>
      <c r="E6" s="18">
        <v>0.18775510204081636</v>
      </c>
      <c r="F6" s="18"/>
      <c r="G6" s="18"/>
      <c r="H6" s="18"/>
      <c r="I6" s="18"/>
      <c r="J6" s="18"/>
      <c r="K6" s="18"/>
      <c r="L6" s="18"/>
      <c r="M6" s="18"/>
      <c r="N6" s="18"/>
      <c r="O6" s="18">
        <v>-1.9946642618793309E-3</v>
      </c>
    </row>
    <row r="7" spans="1:15" ht="35" thickBot="1" x14ac:dyDescent="0.25">
      <c r="A7" s="18" t="s">
        <v>7</v>
      </c>
      <c r="B7" s="1" t="s">
        <v>9</v>
      </c>
      <c r="C7" s="18">
        <v>0.1</v>
      </c>
      <c r="D7" s="18"/>
      <c r="E7" s="18">
        <v>0.19863945578231301</v>
      </c>
      <c r="F7" s="18"/>
      <c r="G7" s="18"/>
      <c r="H7" s="18"/>
      <c r="I7" s="18"/>
      <c r="J7" s="18"/>
      <c r="K7" s="18"/>
      <c r="L7" s="18"/>
      <c r="M7" s="18"/>
      <c r="N7" s="18"/>
      <c r="O7" s="18">
        <v>-2.127657947600714E-2</v>
      </c>
    </row>
    <row r="8" spans="1:15" ht="52" thickBot="1" x14ac:dyDescent="0.25">
      <c r="A8" s="18" t="s">
        <v>5</v>
      </c>
      <c r="B8" s="1" t="s">
        <v>10</v>
      </c>
      <c r="C8" s="18">
        <v>0.1</v>
      </c>
      <c r="D8" s="18"/>
      <c r="E8" s="18">
        <v>-2.7210884353742193E-3</v>
      </c>
      <c r="F8" s="18"/>
      <c r="G8" s="18"/>
      <c r="H8" s="18"/>
      <c r="I8" s="18"/>
      <c r="J8" s="18"/>
      <c r="K8" s="18"/>
      <c r="L8" s="18"/>
      <c r="M8" s="18"/>
      <c r="N8" s="18"/>
      <c r="O8" s="18">
        <v>-0.20744679533654919</v>
      </c>
    </row>
    <row r="9" spans="1:15" ht="52" thickBot="1" x14ac:dyDescent="0.25">
      <c r="A9" s="18" t="s">
        <v>7</v>
      </c>
      <c r="B9" s="1" t="s">
        <v>10</v>
      </c>
      <c r="C9" s="18">
        <v>0.1</v>
      </c>
      <c r="D9" s="18"/>
      <c r="E9" s="18">
        <v>-8.1632653061224469E-2</v>
      </c>
      <c r="F9" s="18"/>
      <c r="G9" s="18"/>
      <c r="H9" s="18"/>
      <c r="I9" s="18"/>
      <c r="J9" s="18"/>
      <c r="K9" s="18"/>
      <c r="L9" s="18"/>
      <c r="M9" s="18"/>
      <c r="N9" s="18"/>
      <c r="O9" s="18">
        <v>-0.6023936104121278</v>
      </c>
    </row>
    <row r="10" spans="1:15" ht="18" thickBot="1" x14ac:dyDescent="0.25">
      <c r="A10" s="18" t="s">
        <v>5</v>
      </c>
      <c r="B10" s="1" t="s">
        <v>11</v>
      </c>
      <c r="C10" s="18">
        <v>0.1</v>
      </c>
      <c r="D10" s="18"/>
      <c r="E10" s="18">
        <v>0.11428571428571432</v>
      </c>
      <c r="F10" s="18"/>
      <c r="G10" s="18"/>
      <c r="H10" s="18"/>
      <c r="I10" s="18"/>
      <c r="J10" s="18"/>
      <c r="K10" s="18"/>
      <c r="L10" s="18"/>
      <c r="M10" s="18"/>
      <c r="N10" s="18"/>
      <c r="O10" s="18">
        <v>-0.23537232771563055</v>
      </c>
    </row>
    <row r="11" spans="1:15" ht="18" thickBot="1" x14ac:dyDescent="0.25">
      <c r="A11" s="18" t="s">
        <v>7</v>
      </c>
      <c r="B11" s="1" t="s">
        <v>11</v>
      </c>
      <c r="C11" s="18">
        <v>0.1</v>
      </c>
      <c r="D11" s="18"/>
      <c r="E11" s="18">
        <v>0.13605442176870763</v>
      </c>
      <c r="F11" s="18"/>
      <c r="G11" s="18"/>
      <c r="H11" s="18"/>
      <c r="I11" s="18"/>
      <c r="J11" s="18"/>
      <c r="K11" s="18"/>
      <c r="L11" s="18"/>
      <c r="M11" s="18"/>
      <c r="N11" s="18"/>
      <c r="O11" s="18">
        <v>-0.51196807699415026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Bar</vt:lpstr>
      <vt:lpstr>Scatter Plot</vt:lpstr>
      <vt:lpstr>Ratio Bar</vt:lpstr>
      <vt:lpstr>Comparison of WT to 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Joseph Paquette</cp:lastModifiedBy>
  <dcterms:created xsi:type="dcterms:W3CDTF">2019-03-21T15:53:27Z</dcterms:created>
  <dcterms:modified xsi:type="dcterms:W3CDTF">2019-04-11T15:50:28Z</dcterms:modified>
</cp:coreProperties>
</file>