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Hannah Trautmann\Data\Calculations\"/>
    </mc:Choice>
  </mc:AlternateContent>
  <xr:revisionPtr revIDLastSave="0" documentId="13_ncr:1_{285D2B30-F6F2-4221-9EE1-FFA6817A22B2}" xr6:coauthVersionLast="45" xr6:coauthVersionMax="45" xr10:uidLastSave="{00000000-0000-0000-0000-000000000000}"/>
  <bookViews>
    <workbookView xWindow="-110" yWindow="-110" windowWidth="19420" windowHeight="11020" activeTab="2" xr2:uid="{937A7A4C-40C8-45A3-9391-2FE9764171C3}"/>
  </bookViews>
  <sheets>
    <sheet name="Loading" sheetId="1" r:id="rId1"/>
    <sheet name="Film" sheetId="2" r:id="rId2"/>
    <sheet name="Volume Loaded" sheetId="4" r:id="rId3"/>
    <sheet name="Infrare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3" i="2" l="1"/>
  <c r="T4" i="2"/>
  <c r="T5" i="2"/>
  <c r="T6" i="2"/>
  <c r="T7" i="2"/>
  <c r="T8" i="2"/>
  <c r="T9" i="2"/>
  <c r="T10" i="2"/>
  <c r="T11" i="2"/>
  <c r="T12" i="2"/>
  <c r="T13" i="2"/>
  <c r="T14" i="2"/>
  <c r="T2" i="2"/>
  <c r="S3" i="2"/>
  <c r="S4" i="2"/>
  <c r="S5" i="2"/>
  <c r="S6" i="2"/>
  <c r="S7" i="2"/>
  <c r="S8" i="2"/>
  <c r="S9" i="2"/>
  <c r="S10" i="2"/>
  <c r="S11" i="2"/>
  <c r="S12" i="2"/>
  <c r="S13" i="2"/>
  <c r="S14" i="2"/>
  <c r="S2" i="2"/>
  <c r="C4" i="2"/>
  <c r="C5" i="2"/>
  <c r="C6" i="2"/>
  <c r="C7" i="2"/>
  <c r="C8" i="2"/>
  <c r="C9" i="2"/>
  <c r="C10" i="2"/>
  <c r="C11" i="2"/>
  <c r="C12" i="2"/>
  <c r="C13" i="2"/>
  <c r="C14" i="2"/>
  <c r="C3" i="2"/>
  <c r="D4" i="2"/>
  <c r="D5" i="2"/>
  <c r="D6" i="2"/>
  <c r="D7" i="2"/>
  <c r="D8" i="2"/>
  <c r="D9" i="2"/>
  <c r="D10" i="2"/>
  <c r="D11" i="2"/>
  <c r="D12" i="2"/>
  <c r="D13" i="2"/>
  <c r="D14" i="2"/>
  <c r="D3" i="2"/>
  <c r="D2" i="2"/>
  <c r="C2" i="2"/>
  <c r="F5" i="3" l="1"/>
  <c r="F4" i="3"/>
  <c r="F2" i="3"/>
  <c r="B2" i="3"/>
  <c r="B3" i="3" s="1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C5" i="3"/>
  <c r="C4" i="3"/>
  <c r="C3" i="3"/>
  <c r="C2" i="3"/>
  <c r="P4" i="1"/>
  <c r="P5" i="1"/>
  <c r="P3" i="1"/>
  <c r="M4" i="1" l="1"/>
  <c r="M5" i="1"/>
  <c r="M6" i="1"/>
  <c r="M7" i="1"/>
  <c r="M8" i="1"/>
  <c r="M3" i="1"/>
  <c r="D3" i="1" l="1"/>
  <c r="F3" i="1" s="1"/>
  <c r="E3" i="1" l="1"/>
  <c r="E6" i="1" l="1"/>
  <c r="G6" i="1" s="1"/>
  <c r="E8" i="1"/>
  <c r="G8" i="1" s="1"/>
  <c r="E9" i="1"/>
  <c r="G9" i="1" s="1"/>
  <c r="E7" i="1"/>
  <c r="G7" i="1" s="1"/>
  <c r="E14" i="1"/>
  <c r="G14" i="1" s="1"/>
  <c r="E11" i="1"/>
  <c r="G11" i="1" s="1"/>
  <c r="G3" i="1"/>
  <c r="I3" i="1" s="1"/>
  <c r="E5" i="1"/>
  <c r="G5" i="1" s="1"/>
  <c r="E13" i="1"/>
  <c r="G13" i="1" s="1"/>
  <c r="E10" i="1"/>
  <c r="G10" i="1" s="1"/>
  <c r="E12" i="1"/>
  <c r="G12" i="1" s="1"/>
  <c r="E4" i="1"/>
  <c r="G4" i="1" s="1"/>
</calcChain>
</file>

<file path=xl/sharedStrings.xml><?xml version="1.0" encoding="utf-8"?>
<sst xmlns="http://schemas.openxmlformats.org/spreadsheetml/2006/main" count="39" uniqueCount="24">
  <si>
    <t>Add</t>
  </si>
  <si>
    <t>SLB</t>
  </si>
  <si>
    <t>Final Volume</t>
  </si>
  <si>
    <t>Aim: 0.7</t>
  </si>
  <si>
    <t>Left</t>
  </si>
  <si>
    <t>Dilution No.</t>
  </si>
  <si>
    <t>Actual volume of sample</t>
  </si>
  <si>
    <t>pdpB brightness</t>
  </si>
  <si>
    <t>tul4 brightness</t>
  </si>
  <si>
    <t>Dilution</t>
  </si>
  <si>
    <t>Expected</t>
  </si>
  <si>
    <t>tul4 Actual</t>
  </si>
  <si>
    <t>pdpB actual</t>
  </si>
  <si>
    <t>tul4 actual</t>
  </si>
  <si>
    <t>tul4 (based on darkest)</t>
  </si>
  <si>
    <t>pdpB (based on medium)</t>
  </si>
  <si>
    <t>tul4 (based on medium)</t>
  </si>
  <si>
    <t>pdpB (based on lightest)</t>
  </si>
  <si>
    <t>Volume Loaded</t>
  </si>
  <si>
    <t>Film Darker</t>
  </si>
  <si>
    <t>Film Lighter</t>
  </si>
  <si>
    <t>Infrared</t>
  </si>
  <si>
    <t>tul4</t>
  </si>
  <si>
    <t>pdpB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</si>
</sst>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Loading!$K$1</c:f>
              <c:strCache>
                <c:ptCount val="1"/>
                <c:pt idx="0">
                  <c:v>tul4 brightness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Loading!$G$2:$G$14</c:f>
              <c:numCache>
                <c:formatCode>0.00</c:formatCode>
                <c:ptCount val="13"/>
                <c:pt idx="0">
                  <c:v>13</c:v>
                </c:pt>
                <c:pt idx="1">
                  <c:v>9.2857142857142865</c:v>
                </c:pt>
                <c:pt idx="2">
                  <c:v>6.6326530612244898</c:v>
                </c:pt>
                <c:pt idx="3">
                  <c:v>4.7376093294460642</c:v>
                </c:pt>
                <c:pt idx="4">
                  <c:v>3.3840066638900459</c:v>
                </c:pt>
                <c:pt idx="5">
                  <c:v>2.4171476170643187</c:v>
                </c:pt>
                <c:pt idx="6">
                  <c:v>1.7265340121887989</c:v>
                </c:pt>
                <c:pt idx="7">
                  <c:v>1.2332385801348567</c:v>
                </c:pt>
                <c:pt idx="8">
                  <c:v>0.88088470009632613</c:v>
                </c:pt>
                <c:pt idx="9">
                  <c:v>0.62920335721166154</c:v>
                </c:pt>
                <c:pt idx="10">
                  <c:v>0.44943096943690108</c:v>
                </c:pt>
                <c:pt idx="11">
                  <c:v>0.32102212102635796</c:v>
                </c:pt>
                <c:pt idx="12">
                  <c:v>0.22930151501882709</c:v>
                </c:pt>
              </c:numCache>
            </c:numRef>
          </c:xVal>
          <c:yVal>
            <c:numRef>
              <c:f>Loading!$K$2:$K$14</c:f>
              <c:numCache>
                <c:formatCode>General</c:formatCode>
                <c:ptCount val="13"/>
                <c:pt idx="0">
                  <c:v>98.4</c:v>
                </c:pt>
                <c:pt idx="1">
                  <c:v>42.7</c:v>
                </c:pt>
                <c:pt idx="2">
                  <c:v>27.5</c:v>
                </c:pt>
                <c:pt idx="3">
                  <c:v>20.9</c:v>
                </c:pt>
                <c:pt idx="4">
                  <c:v>11.9</c:v>
                </c:pt>
                <c:pt idx="5">
                  <c:v>12.9</c:v>
                </c:pt>
                <c:pt idx="6">
                  <c:v>15.3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25-4990-84DD-E7DF786D3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4919455"/>
        <c:axId val="1486713263"/>
      </c:scatterChart>
      <c:valAx>
        <c:axId val="1554919455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713263"/>
        <c:crosses val="autoZero"/>
        <c:crossBetween val="midCat"/>
      </c:valAx>
      <c:valAx>
        <c:axId val="1486713263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49194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Film (lighter exposures)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strRef>
              <c:f>Film!$R$1</c:f>
              <c:strCache>
                <c:ptCount val="1"/>
                <c:pt idx="0">
                  <c:v>Expected</c:v>
                </c:pt>
              </c:strCache>
            </c:strRef>
          </c:tx>
          <c:xVal>
            <c:numRef>
              <c:f>Film!$Q$2:$Q$14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Film!$R$2:$R$14</c:f>
              <c:numCache>
                <c:formatCode>General</c:formatCode>
                <c:ptCount val="13"/>
                <c:pt idx="0">
                  <c:v>1</c:v>
                </c:pt>
                <c:pt idx="1">
                  <c:v>0.71</c:v>
                </c:pt>
                <c:pt idx="2">
                  <c:v>0.50409999999999999</c:v>
                </c:pt>
                <c:pt idx="3">
                  <c:v>0.35791099999999998</c:v>
                </c:pt>
                <c:pt idx="4">
                  <c:v>0.25411680999999997</c:v>
                </c:pt>
                <c:pt idx="5">
                  <c:v>0.18042293509999996</c:v>
                </c:pt>
                <c:pt idx="6">
                  <c:v>0.12810028392099995</c:v>
                </c:pt>
                <c:pt idx="7">
                  <c:v>9.0951201583909957E-2</c:v>
                </c:pt>
                <c:pt idx="8">
                  <c:v>6.457535312457606E-2</c:v>
                </c:pt>
                <c:pt idx="9">
                  <c:v>4.5848500718449002E-2</c:v>
                </c:pt>
                <c:pt idx="10">
                  <c:v>3.2552435510098787E-2</c:v>
                </c:pt>
                <c:pt idx="11">
                  <c:v>2.3112229212170137E-2</c:v>
                </c:pt>
                <c:pt idx="12">
                  <c:v>1.6409682740640797E-2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5A-4858-A24F-CDE75D4BAE35}"/>
            </c:ext>
          </c:extLst>
        </c:ser>
        <c:ser>
          <c:idx val="4"/>
          <c:order val="1"/>
          <c:tx>
            <c:strRef>
              <c:f>Film!$S$1</c:f>
              <c:strCache>
                <c:ptCount val="1"/>
                <c:pt idx="0">
                  <c:v>tul4 actual</c:v>
                </c:pt>
              </c:strCache>
            </c:strRef>
          </c:tx>
          <c:xVal>
            <c:numRef>
              <c:f>Film!$Q$2:$Q$14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Film!$S$2:$S$14</c:f>
              <c:numCache>
                <c:formatCode>General</c:formatCode>
                <c:ptCount val="13"/>
                <c:pt idx="0">
                  <c:v>1</c:v>
                </c:pt>
                <c:pt idx="1">
                  <c:v>1.2680289570863321</c:v>
                </c:pt>
                <c:pt idx="2">
                  <c:v>1.0368118880021187</c:v>
                </c:pt>
                <c:pt idx="3">
                  <c:v>0.82223673737764724</c:v>
                </c:pt>
                <c:pt idx="4">
                  <c:v>0.31264482042622704</c:v>
                </c:pt>
                <c:pt idx="5">
                  <c:v>2.2771768734649644E-2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5A-4858-A24F-CDE75D4BAE35}"/>
            </c:ext>
          </c:extLst>
        </c:ser>
        <c:ser>
          <c:idx val="5"/>
          <c:order val="2"/>
          <c:tx>
            <c:strRef>
              <c:f>Film!$T$1</c:f>
              <c:strCache>
                <c:ptCount val="1"/>
                <c:pt idx="0">
                  <c:v>pdpB actual</c:v>
                </c:pt>
              </c:strCache>
            </c:strRef>
          </c:tx>
          <c:xVal>
            <c:numRef>
              <c:f>Film!$Q$2:$Q$14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Film!$T$2:$T$14</c:f>
              <c:numCache>
                <c:formatCode>General</c:formatCode>
                <c:ptCount val="13"/>
                <c:pt idx="0">
                  <c:v>1</c:v>
                </c:pt>
                <c:pt idx="1">
                  <c:v>0.50864954328878653</c:v>
                </c:pt>
                <c:pt idx="2">
                  <c:v>0.81991496432441169</c:v>
                </c:pt>
                <c:pt idx="3">
                  <c:v>0.72177740928862788</c:v>
                </c:pt>
                <c:pt idx="4">
                  <c:v>0.82257443005140662</c:v>
                </c:pt>
                <c:pt idx="5">
                  <c:v>0.55008318202522632</c:v>
                </c:pt>
                <c:pt idx="6">
                  <c:v>0.60882745827621276</c:v>
                </c:pt>
                <c:pt idx="7">
                  <c:v>0.2100129022132512</c:v>
                </c:pt>
                <c:pt idx="8">
                  <c:v>8.5767540510327728E-2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15A-4858-A24F-CDE75D4BA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2743984"/>
        <c:axId val="1047472656"/>
      </c:scatterChart>
      <c:valAx>
        <c:axId val="123274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Dilution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472656"/>
        <c:crosses val="autoZero"/>
        <c:crossBetween val="midCat"/>
      </c:valAx>
      <c:valAx>
        <c:axId val="104747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Normalized Band</a:t>
                </a:r>
                <a:r>
                  <a:rPr lang="en-US" baseline="0"/>
                  <a:t> Intensity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2743984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Film (Darker</a:t>
            </a:r>
            <a:r>
              <a:rPr lang="en-US" baseline="0"/>
              <a:t> exposures)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strRef>
              <c:f>Film!$B$1</c:f>
              <c:strCache>
                <c:ptCount val="1"/>
                <c:pt idx="0">
                  <c:v>Expected</c:v>
                </c:pt>
              </c:strCache>
            </c:strRef>
          </c:tx>
          <c:xVal>
            <c:numRef>
              <c:f>Film!$A$2:$A$14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Film!$B$2:$B$14</c:f>
              <c:numCache>
                <c:formatCode>General</c:formatCode>
                <c:ptCount val="13"/>
                <c:pt idx="0">
                  <c:v>1</c:v>
                </c:pt>
                <c:pt idx="1">
                  <c:v>0.71</c:v>
                </c:pt>
                <c:pt idx="2">
                  <c:v>0.50409999999999999</c:v>
                </c:pt>
                <c:pt idx="3">
                  <c:v>0.35791099999999998</c:v>
                </c:pt>
                <c:pt idx="4">
                  <c:v>0.25411680999999997</c:v>
                </c:pt>
                <c:pt idx="5">
                  <c:v>0.18042293509999996</c:v>
                </c:pt>
                <c:pt idx="6">
                  <c:v>0.12810028392099995</c:v>
                </c:pt>
                <c:pt idx="7">
                  <c:v>9.0951201583909957E-2</c:v>
                </c:pt>
                <c:pt idx="8">
                  <c:v>6.457535312457606E-2</c:v>
                </c:pt>
                <c:pt idx="9">
                  <c:v>4.5848500718449002E-2</c:v>
                </c:pt>
                <c:pt idx="10">
                  <c:v>3.2552435510098787E-2</c:v>
                </c:pt>
                <c:pt idx="11">
                  <c:v>2.3112229212170137E-2</c:v>
                </c:pt>
                <c:pt idx="12">
                  <c:v>1.6409682740640797E-2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1E-B544-9DD2-9FE3222C244B}"/>
            </c:ext>
          </c:extLst>
        </c:ser>
        <c:ser>
          <c:idx val="4"/>
          <c:order val="1"/>
          <c:tx>
            <c:strRef>
              <c:f>Film!$C$1</c:f>
              <c:strCache>
                <c:ptCount val="1"/>
                <c:pt idx="0">
                  <c:v>tul4 actual</c:v>
                </c:pt>
              </c:strCache>
            </c:strRef>
          </c:tx>
          <c:xVal>
            <c:numRef>
              <c:f>Film!$A$2:$A$14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Film!$C$2:$C$14</c:f>
              <c:numCache>
                <c:formatCode>General</c:formatCode>
                <c:ptCount val="13"/>
                <c:pt idx="0">
                  <c:v>1</c:v>
                </c:pt>
                <c:pt idx="1">
                  <c:v>1.0745895793267908</c:v>
                </c:pt>
                <c:pt idx="2">
                  <c:v>0.98203965097713675</c:v>
                </c:pt>
                <c:pt idx="3">
                  <c:v>0.87350871869704183</c:v>
                </c:pt>
                <c:pt idx="4">
                  <c:v>0.59457804838755457</c:v>
                </c:pt>
                <c:pt idx="5">
                  <c:v>0.19609876203081303</c:v>
                </c:pt>
                <c:pt idx="6">
                  <c:v>2.7058158186863985E-2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1E-B544-9DD2-9FE3222C244B}"/>
            </c:ext>
          </c:extLst>
        </c:ser>
        <c:ser>
          <c:idx val="5"/>
          <c:order val="2"/>
          <c:tx>
            <c:strRef>
              <c:f>Film!$D$1</c:f>
              <c:strCache>
                <c:ptCount val="1"/>
                <c:pt idx="0">
                  <c:v>pdpB actual</c:v>
                </c:pt>
              </c:strCache>
            </c:strRef>
          </c:tx>
          <c:xVal>
            <c:numRef>
              <c:f>Film!$A$2:$A$14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Film!$D$2:$D$14</c:f>
              <c:numCache>
                <c:formatCode>General</c:formatCode>
                <c:ptCount val="13"/>
                <c:pt idx="0">
                  <c:v>1</c:v>
                </c:pt>
                <c:pt idx="1">
                  <c:v>0.7196577883086176</c:v>
                </c:pt>
                <c:pt idx="2">
                  <c:v>0.8741781786562659</c:v>
                </c:pt>
                <c:pt idx="3">
                  <c:v>0.84626611058936874</c:v>
                </c:pt>
                <c:pt idx="4">
                  <c:v>0.89052213462209351</c:v>
                </c:pt>
                <c:pt idx="5">
                  <c:v>0.77522192807612988</c:v>
                </c:pt>
                <c:pt idx="6">
                  <c:v>0.76433144010058984</c:v>
                </c:pt>
                <c:pt idx="7">
                  <c:v>0.58019821305617381</c:v>
                </c:pt>
                <c:pt idx="8">
                  <c:v>0.53086921447387392</c:v>
                </c:pt>
                <c:pt idx="9">
                  <c:v>0.34571188860400531</c:v>
                </c:pt>
                <c:pt idx="10">
                  <c:v>0.11601987693692449</c:v>
                </c:pt>
                <c:pt idx="11">
                  <c:v>5.212709614877821E-2</c:v>
                </c:pt>
                <c:pt idx="12">
                  <c:v>5.03642966466756E-3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E1E-B544-9DD2-9FE3222C2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2743984"/>
        <c:axId val="1047472656"/>
      </c:scatterChart>
      <c:valAx>
        <c:axId val="123274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Dilution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472656"/>
        <c:crosses val="autoZero"/>
        <c:crossBetween val="midCat"/>
      </c:valAx>
      <c:valAx>
        <c:axId val="104747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Normalized Band</a:t>
                </a:r>
                <a:r>
                  <a:rPr lang="en-US" baseline="0"/>
                  <a:t> Intensity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2743984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Film (darker exposure)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'Volume Loaded'!$B$1</c:f>
              <c:strCache>
                <c:ptCount val="1"/>
                <c:pt idx="0">
                  <c:v>tul4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'Volume Loaded'!$A$2:$A$14</c:f>
              <c:numCache>
                <c:formatCode>General</c:formatCode>
                <c:ptCount val="13"/>
                <c:pt idx="0">
                  <c:v>13</c:v>
                </c:pt>
                <c:pt idx="1">
                  <c:v>9.2857142857142865</c:v>
                </c:pt>
                <c:pt idx="2">
                  <c:v>6.6326530612244898</c:v>
                </c:pt>
                <c:pt idx="3">
                  <c:v>4.7376093294460642</c:v>
                </c:pt>
                <c:pt idx="4">
                  <c:v>3.3840066638900459</c:v>
                </c:pt>
                <c:pt idx="5">
                  <c:v>2.4171476170643187</c:v>
                </c:pt>
                <c:pt idx="6">
                  <c:v>1.7265340121887989</c:v>
                </c:pt>
                <c:pt idx="7">
                  <c:v>1.2332385801348567</c:v>
                </c:pt>
                <c:pt idx="8">
                  <c:v>0.88088470009632613</c:v>
                </c:pt>
                <c:pt idx="9">
                  <c:v>0.62920335721166154</c:v>
                </c:pt>
                <c:pt idx="10">
                  <c:v>0.44943096943690108</c:v>
                </c:pt>
                <c:pt idx="11">
                  <c:v>0.32102212102635796</c:v>
                </c:pt>
                <c:pt idx="12">
                  <c:v>0.22930151501882709</c:v>
                </c:pt>
              </c:numCache>
            </c:numRef>
          </c:xVal>
          <c:yVal>
            <c:numRef>
              <c:f>'Volume Loaded'!$B$2:$B$14</c:f>
              <c:numCache>
                <c:formatCode>General</c:formatCode>
                <c:ptCount val="13"/>
                <c:pt idx="0">
                  <c:v>30620.228999999999</c:v>
                </c:pt>
                <c:pt idx="1">
                  <c:v>32904.178999999996</c:v>
                </c:pt>
                <c:pt idx="2">
                  <c:v>30070.278999999999</c:v>
                </c:pt>
                <c:pt idx="3">
                  <c:v>26747.037</c:v>
                </c:pt>
                <c:pt idx="4">
                  <c:v>18206.116000000002</c:v>
                </c:pt>
                <c:pt idx="5">
                  <c:v>6004.5889999999999</c:v>
                </c:pt>
                <c:pt idx="6">
                  <c:v>828.52700000000004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CC-4CB0-ACC5-40C2D9D863BB}"/>
            </c:ext>
          </c:extLst>
        </c:ser>
        <c:ser>
          <c:idx val="1"/>
          <c:order val="1"/>
          <c:tx>
            <c:strRef>
              <c:f>'Volume Loaded'!$C$1</c:f>
              <c:strCache>
                <c:ptCount val="1"/>
                <c:pt idx="0">
                  <c:v>pdpB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'Volume Loaded'!$A$2:$A$14</c:f>
              <c:numCache>
                <c:formatCode>General</c:formatCode>
                <c:ptCount val="13"/>
                <c:pt idx="0">
                  <c:v>13</c:v>
                </c:pt>
                <c:pt idx="1">
                  <c:v>9.2857142857142865</c:v>
                </c:pt>
                <c:pt idx="2">
                  <c:v>6.6326530612244898</c:v>
                </c:pt>
                <c:pt idx="3">
                  <c:v>4.7376093294460642</c:v>
                </c:pt>
                <c:pt idx="4">
                  <c:v>3.3840066638900459</c:v>
                </c:pt>
                <c:pt idx="5">
                  <c:v>2.4171476170643187</c:v>
                </c:pt>
                <c:pt idx="6">
                  <c:v>1.7265340121887989</c:v>
                </c:pt>
                <c:pt idx="7">
                  <c:v>1.2332385801348567</c:v>
                </c:pt>
                <c:pt idx="8">
                  <c:v>0.88088470009632613</c:v>
                </c:pt>
                <c:pt idx="9">
                  <c:v>0.62920335721166154</c:v>
                </c:pt>
                <c:pt idx="10">
                  <c:v>0.44943096943690108</c:v>
                </c:pt>
                <c:pt idx="11">
                  <c:v>0.32102212102635796</c:v>
                </c:pt>
                <c:pt idx="12">
                  <c:v>0.22930151501882709</c:v>
                </c:pt>
              </c:numCache>
            </c:numRef>
          </c:xVal>
          <c:yVal>
            <c:numRef>
              <c:f>'Volume Loaded'!$C$2:$C$14</c:f>
              <c:numCache>
                <c:formatCode>General</c:formatCode>
                <c:ptCount val="13"/>
                <c:pt idx="0">
                  <c:v>35627.421000000002</c:v>
                </c:pt>
                <c:pt idx="1">
                  <c:v>25639.550999999999</c:v>
                </c:pt>
                <c:pt idx="2">
                  <c:v>31144.714</c:v>
                </c:pt>
                <c:pt idx="3">
                  <c:v>30150.278999999999</c:v>
                </c:pt>
                <c:pt idx="4">
                  <c:v>31727.007000000001</c:v>
                </c:pt>
                <c:pt idx="5">
                  <c:v>27619.157999999999</c:v>
                </c:pt>
                <c:pt idx="6">
                  <c:v>27231.157999999999</c:v>
                </c:pt>
                <c:pt idx="7">
                  <c:v>20670.966</c:v>
                </c:pt>
                <c:pt idx="8">
                  <c:v>18913.501</c:v>
                </c:pt>
                <c:pt idx="9">
                  <c:v>12316.823</c:v>
                </c:pt>
                <c:pt idx="10">
                  <c:v>4133.4889999999996</c:v>
                </c:pt>
                <c:pt idx="11">
                  <c:v>1857.154</c:v>
                </c:pt>
                <c:pt idx="12">
                  <c:v>179.435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CC-4CB0-ACC5-40C2D9D86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1046880"/>
        <c:axId val="1256343728"/>
      </c:scatterChart>
      <c:valAx>
        <c:axId val="131104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Volume Loaded (uL)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6343728"/>
        <c:crosses val="autoZero"/>
        <c:crossBetween val="midCat"/>
      </c:valAx>
      <c:valAx>
        <c:axId val="125634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Band 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046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Film (lighter exposure)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'Volume Loaded'!$J$1</c:f>
              <c:strCache>
                <c:ptCount val="1"/>
                <c:pt idx="0">
                  <c:v>tul4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'Volume Loaded'!$I$2:$I$14</c:f>
              <c:numCache>
                <c:formatCode>General</c:formatCode>
                <c:ptCount val="13"/>
                <c:pt idx="0">
                  <c:v>13</c:v>
                </c:pt>
                <c:pt idx="1">
                  <c:v>9.2857142857142865</c:v>
                </c:pt>
                <c:pt idx="2">
                  <c:v>6.6326530612244898</c:v>
                </c:pt>
                <c:pt idx="3">
                  <c:v>4.7376093294460642</c:v>
                </c:pt>
                <c:pt idx="4">
                  <c:v>3.3840066638900459</c:v>
                </c:pt>
                <c:pt idx="5">
                  <c:v>2.4171476170643187</c:v>
                </c:pt>
                <c:pt idx="6">
                  <c:v>1.7265340121887989</c:v>
                </c:pt>
                <c:pt idx="7">
                  <c:v>1.2332385801348567</c:v>
                </c:pt>
                <c:pt idx="8">
                  <c:v>0.88088470009632613</c:v>
                </c:pt>
                <c:pt idx="9">
                  <c:v>0.62920335721166154</c:v>
                </c:pt>
                <c:pt idx="10">
                  <c:v>0.44943096943690108</c:v>
                </c:pt>
                <c:pt idx="11">
                  <c:v>0.32102212102635796</c:v>
                </c:pt>
                <c:pt idx="12">
                  <c:v>0.22930151501882709</c:v>
                </c:pt>
              </c:numCache>
            </c:numRef>
          </c:xVal>
          <c:yVal>
            <c:numRef>
              <c:f>'Volume Loaded'!$J$2:$J$14</c:f>
              <c:numCache>
                <c:formatCode>General</c:formatCode>
                <c:ptCount val="13"/>
                <c:pt idx="0">
                  <c:v>13359.217000000001</c:v>
                </c:pt>
                <c:pt idx="1">
                  <c:v>16939.874</c:v>
                </c:pt>
                <c:pt idx="2">
                  <c:v>13850.995000000001</c:v>
                </c:pt>
                <c:pt idx="3">
                  <c:v>10984.439</c:v>
                </c:pt>
                <c:pt idx="4">
                  <c:v>4176.6899999999996</c:v>
                </c:pt>
                <c:pt idx="5">
                  <c:v>304.21300000000002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DA-4E9A-92A1-113DE6828CA8}"/>
            </c:ext>
          </c:extLst>
        </c:ser>
        <c:ser>
          <c:idx val="1"/>
          <c:order val="1"/>
          <c:tx>
            <c:strRef>
              <c:f>'Volume Loaded'!$K$1</c:f>
              <c:strCache>
                <c:ptCount val="1"/>
                <c:pt idx="0">
                  <c:v>pdpB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'Volume Loaded'!$I$2:$I$14</c:f>
              <c:numCache>
                <c:formatCode>General</c:formatCode>
                <c:ptCount val="13"/>
                <c:pt idx="0">
                  <c:v>13</c:v>
                </c:pt>
                <c:pt idx="1">
                  <c:v>9.2857142857142865</c:v>
                </c:pt>
                <c:pt idx="2">
                  <c:v>6.6326530612244898</c:v>
                </c:pt>
                <c:pt idx="3">
                  <c:v>4.7376093294460642</c:v>
                </c:pt>
                <c:pt idx="4">
                  <c:v>3.3840066638900459</c:v>
                </c:pt>
                <c:pt idx="5">
                  <c:v>2.4171476170643187</c:v>
                </c:pt>
                <c:pt idx="6">
                  <c:v>1.7265340121887989</c:v>
                </c:pt>
                <c:pt idx="7">
                  <c:v>1.2332385801348567</c:v>
                </c:pt>
                <c:pt idx="8">
                  <c:v>0.88088470009632613</c:v>
                </c:pt>
                <c:pt idx="9">
                  <c:v>0.62920335721166154</c:v>
                </c:pt>
                <c:pt idx="10">
                  <c:v>0.44943096943690108</c:v>
                </c:pt>
                <c:pt idx="11">
                  <c:v>0.32102212102635796</c:v>
                </c:pt>
                <c:pt idx="12">
                  <c:v>0.22930151501882709</c:v>
                </c:pt>
              </c:numCache>
            </c:numRef>
          </c:xVal>
          <c:yVal>
            <c:numRef>
              <c:f>'Volume Loaded'!$K$2:$K$14</c:f>
              <c:numCache>
                <c:formatCode>General</c:formatCode>
                <c:ptCount val="13"/>
                <c:pt idx="0">
                  <c:v>16362.308999999999</c:v>
                </c:pt>
                <c:pt idx="1">
                  <c:v>8322.6810000000005</c:v>
                </c:pt>
                <c:pt idx="2">
                  <c:v>13415.701999999999</c:v>
                </c:pt>
                <c:pt idx="3">
                  <c:v>11809.945</c:v>
                </c:pt>
                <c:pt idx="4">
                  <c:v>13459.217000000001</c:v>
                </c:pt>
                <c:pt idx="5">
                  <c:v>9000.6309999999994</c:v>
                </c:pt>
                <c:pt idx="6">
                  <c:v>9961.8230000000003</c:v>
                </c:pt>
                <c:pt idx="7">
                  <c:v>3436.2959999999998</c:v>
                </c:pt>
                <c:pt idx="8">
                  <c:v>1403.355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DA-4E9A-92A1-113DE6828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1046880"/>
        <c:axId val="1256343728"/>
      </c:scatterChart>
      <c:valAx>
        <c:axId val="131104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Volume Loaded (uL)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6343728"/>
        <c:crosses val="autoZero"/>
        <c:crossBetween val="midCat"/>
      </c:valAx>
      <c:valAx>
        <c:axId val="125634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Band 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046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Infrared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'Volume Loaded'!$R$1</c:f>
              <c:strCache>
                <c:ptCount val="1"/>
                <c:pt idx="0">
                  <c:v>tul4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'Volume Loaded'!$Q$2:$Q$14</c:f>
              <c:numCache>
                <c:formatCode>General</c:formatCode>
                <c:ptCount val="13"/>
                <c:pt idx="0">
                  <c:v>13</c:v>
                </c:pt>
                <c:pt idx="1">
                  <c:v>9.2857142857142865</c:v>
                </c:pt>
                <c:pt idx="2">
                  <c:v>6.6326530612244898</c:v>
                </c:pt>
                <c:pt idx="3">
                  <c:v>4.7376093294460642</c:v>
                </c:pt>
                <c:pt idx="4">
                  <c:v>3.3840066638900459</c:v>
                </c:pt>
                <c:pt idx="5">
                  <c:v>2.4171476170643187</c:v>
                </c:pt>
                <c:pt idx="6">
                  <c:v>1.7265340121887989</c:v>
                </c:pt>
                <c:pt idx="7">
                  <c:v>1.2332385801348567</c:v>
                </c:pt>
                <c:pt idx="8">
                  <c:v>0.88088470009632613</c:v>
                </c:pt>
                <c:pt idx="9">
                  <c:v>0.62920335721166154</c:v>
                </c:pt>
                <c:pt idx="10">
                  <c:v>0.44943096943690108</c:v>
                </c:pt>
                <c:pt idx="11">
                  <c:v>0.32102212102635796</c:v>
                </c:pt>
                <c:pt idx="12">
                  <c:v>0.22930151501882709</c:v>
                </c:pt>
              </c:numCache>
            </c:numRef>
          </c:xVal>
          <c:yVal>
            <c:numRef>
              <c:f>'Volume Loaded'!$R$2:$R$14</c:f>
              <c:numCache>
                <c:formatCode>General</c:formatCode>
                <c:ptCount val="13"/>
                <c:pt idx="0">
                  <c:v>80.900000000000006</c:v>
                </c:pt>
                <c:pt idx="1">
                  <c:v>52.3</c:v>
                </c:pt>
                <c:pt idx="2">
                  <c:v>53.4</c:v>
                </c:pt>
                <c:pt idx="3">
                  <c:v>26.9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36-4E1B-8728-B27673448CA2}"/>
            </c:ext>
          </c:extLst>
        </c:ser>
        <c:ser>
          <c:idx val="1"/>
          <c:order val="1"/>
          <c:tx>
            <c:strRef>
              <c:f>'Volume Loaded'!$S$1</c:f>
              <c:strCache>
                <c:ptCount val="1"/>
                <c:pt idx="0">
                  <c:v>pdpB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'Volume Loaded'!$Q$2:$Q$14</c:f>
              <c:numCache>
                <c:formatCode>General</c:formatCode>
                <c:ptCount val="13"/>
                <c:pt idx="0">
                  <c:v>13</c:v>
                </c:pt>
                <c:pt idx="1">
                  <c:v>9.2857142857142865</c:v>
                </c:pt>
                <c:pt idx="2">
                  <c:v>6.6326530612244898</c:v>
                </c:pt>
                <c:pt idx="3">
                  <c:v>4.7376093294460642</c:v>
                </c:pt>
                <c:pt idx="4">
                  <c:v>3.3840066638900459</c:v>
                </c:pt>
                <c:pt idx="5">
                  <c:v>2.4171476170643187</c:v>
                </c:pt>
                <c:pt idx="6">
                  <c:v>1.7265340121887989</c:v>
                </c:pt>
                <c:pt idx="7">
                  <c:v>1.2332385801348567</c:v>
                </c:pt>
                <c:pt idx="8">
                  <c:v>0.88088470009632613</c:v>
                </c:pt>
                <c:pt idx="9">
                  <c:v>0.62920335721166154</c:v>
                </c:pt>
                <c:pt idx="10">
                  <c:v>0.44943096943690108</c:v>
                </c:pt>
                <c:pt idx="11">
                  <c:v>0.32102212102635796</c:v>
                </c:pt>
                <c:pt idx="12">
                  <c:v>0.22930151501882709</c:v>
                </c:pt>
              </c:numCache>
            </c:numRef>
          </c:xVal>
          <c:yVal>
            <c:numRef>
              <c:f>'Volume Loaded'!$S$2:$S$14</c:f>
              <c:numCache>
                <c:formatCode>General</c:formatCode>
                <c:ptCount val="13"/>
                <c:pt idx="0">
                  <c:v>17.8</c:v>
                </c:pt>
                <c:pt idx="2">
                  <c:v>2.91</c:v>
                </c:pt>
                <c:pt idx="3">
                  <c:v>15.2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36-4E1B-8728-B27673448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1046880"/>
        <c:axId val="1256343728"/>
      </c:scatterChart>
      <c:valAx>
        <c:axId val="131104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Volume Loaded (uL)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6343728"/>
        <c:crosses val="autoZero"/>
        <c:crossBetween val="midCat"/>
      </c:valAx>
      <c:valAx>
        <c:axId val="125634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Band 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046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Infrared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Infrared!$B$1</c:f>
              <c:strCache>
                <c:ptCount val="1"/>
                <c:pt idx="0">
                  <c:v>Expected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Infrared!$A$2:$A$14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Infrared!$B$2:$B$14</c:f>
              <c:numCache>
                <c:formatCode>General</c:formatCode>
                <c:ptCount val="13"/>
                <c:pt idx="0">
                  <c:v>1</c:v>
                </c:pt>
                <c:pt idx="1">
                  <c:v>0.71</c:v>
                </c:pt>
                <c:pt idx="2">
                  <c:v>0.50409999999999999</c:v>
                </c:pt>
                <c:pt idx="3">
                  <c:v>0.35791099999999998</c:v>
                </c:pt>
                <c:pt idx="4">
                  <c:v>0.25411680999999997</c:v>
                </c:pt>
                <c:pt idx="5">
                  <c:v>0.18042293509999996</c:v>
                </c:pt>
                <c:pt idx="6">
                  <c:v>0.12810028392099995</c:v>
                </c:pt>
                <c:pt idx="7">
                  <c:v>9.0951201583909957E-2</c:v>
                </c:pt>
                <c:pt idx="8">
                  <c:v>6.457535312457606E-2</c:v>
                </c:pt>
                <c:pt idx="9">
                  <c:v>4.5848500718449002E-2</c:v>
                </c:pt>
                <c:pt idx="10">
                  <c:v>3.2552435510098787E-2</c:v>
                </c:pt>
                <c:pt idx="11">
                  <c:v>2.3112229212170137E-2</c:v>
                </c:pt>
                <c:pt idx="12">
                  <c:v>1.6409682740640797E-2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0B-4087-9253-2918E277D7CF}"/>
            </c:ext>
          </c:extLst>
        </c:ser>
        <c:ser>
          <c:idx val="1"/>
          <c:order val="1"/>
          <c:tx>
            <c:strRef>
              <c:f>Infrared!$C$1</c:f>
              <c:strCache>
                <c:ptCount val="1"/>
                <c:pt idx="0">
                  <c:v>tul4 Actual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Infrared!$A$2:$A$14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Infrared!$C$2:$C$14</c:f>
              <c:numCache>
                <c:formatCode>General</c:formatCode>
                <c:ptCount val="13"/>
                <c:pt idx="0">
                  <c:v>1</c:v>
                </c:pt>
                <c:pt idx="1">
                  <c:v>0.64647713226205183</c:v>
                </c:pt>
                <c:pt idx="2">
                  <c:v>0.66007416563658827</c:v>
                </c:pt>
                <c:pt idx="3">
                  <c:v>0.33250927070457353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0B-4087-9253-2918E277D7CF}"/>
            </c:ext>
          </c:extLst>
        </c:ser>
        <c:ser>
          <c:idx val="2"/>
          <c:order val="2"/>
          <c:tx>
            <c:strRef>
              <c:f>Infrared!$D$1</c:f>
              <c:strCache>
                <c:ptCount val="1"/>
                <c:pt idx="0">
                  <c:v>80.9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Infrared!$A$2:$A$14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Infrared!$D$2:$D$14</c:f>
            </c:numRef>
          </c:yVal>
          <c:smooth val="1"/>
          <c:extLst>
            <c:ext xmlns:c16="http://schemas.microsoft.com/office/drawing/2014/chart" uri="{C3380CC4-5D6E-409C-BE32-E72D297353CC}">
              <c16:uniqueId val="{00000002-3D0B-4087-9253-2918E277D7CF}"/>
            </c:ext>
          </c:extLst>
        </c:ser>
        <c:ser>
          <c:idx val="3"/>
          <c:order val="3"/>
          <c:tx>
            <c:strRef>
              <c:f>Infrared!$E$1</c:f>
              <c:strCache>
                <c:ptCount val="1"/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Infrared!$A$2:$A$14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Infrared!$E$2:$E$14</c:f>
            </c:numRef>
          </c:yVal>
          <c:smooth val="1"/>
          <c:extLst>
            <c:ext xmlns:c16="http://schemas.microsoft.com/office/drawing/2014/chart" uri="{C3380CC4-5D6E-409C-BE32-E72D297353CC}">
              <c16:uniqueId val="{00000003-3D0B-4087-9253-2918E277D7CF}"/>
            </c:ext>
          </c:extLst>
        </c:ser>
        <c:ser>
          <c:idx val="4"/>
          <c:order val="4"/>
          <c:tx>
            <c:strRef>
              <c:f>Infrared!$F$1</c:f>
              <c:strCache>
                <c:ptCount val="1"/>
                <c:pt idx="0">
                  <c:v>pdpB actual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Infrared!$A$2:$A$14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Infrared!$F$2:$F$14</c:f>
              <c:numCache>
                <c:formatCode>General</c:formatCode>
                <c:ptCount val="13"/>
                <c:pt idx="0">
                  <c:v>1</c:v>
                </c:pt>
                <c:pt idx="2">
                  <c:v>0.16348314606741574</c:v>
                </c:pt>
                <c:pt idx="3">
                  <c:v>0.8539325842696629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D0B-4087-9253-2918E277D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2743984"/>
        <c:axId val="1047472656"/>
      </c:scatterChart>
      <c:valAx>
        <c:axId val="123274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Dilution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472656"/>
        <c:crosses val="autoZero"/>
        <c:crossBetween val="midCat"/>
      </c:valAx>
      <c:valAx>
        <c:axId val="104747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Normalized Band</a:t>
                </a:r>
                <a:r>
                  <a:rPr lang="en-US" baseline="0"/>
                  <a:t> Intensity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2743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22225</xdr:colOff>
      <xdr:row>15</xdr:row>
      <xdr:rowOff>101600</xdr:rowOff>
    </xdr:from>
    <xdr:to>
      <xdr:col>13</xdr:col>
      <xdr:colOff>212725</xdr:colOff>
      <xdr:row>30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41BCE3-EAC3-43B7-B8F5-D830E05AC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603250</xdr:colOff>
      <xdr:row>15</xdr:row>
      <xdr:rowOff>177800</xdr:rowOff>
    </xdr:from>
    <xdr:to>
      <xdr:col>18</xdr:col>
      <xdr:colOff>298450</xdr:colOff>
      <xdr:row>30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83AC20-3BE8-4208-933C-0B38C16F6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495300</xdr:colOff>
      <xdr:row>16</xdr:row>
      <xdr:rowOff>177800</xdr:rowOff>
    </xdr:from>
    <xdr:to>
      <xdr:col>9</xdr:col>
      <xdr:colOff>190500</xdr:colOff>
      <xdr:row>31</xdr:row>
      <xdr:rowOff>158750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6771C7-78C2-9B46-8239-19F67CABF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15</xdr:row>
      <xdr:rowOff>177800</xdr:rowOff>
    </xdr:from>
    <xdr:to>
      <xdr:col>8</xdr:col>
      <xdr:colOff>92075</xdr:colOff>
      <xdr:row>30</xdr:row>
      <xdr:rowOff>158750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6FED9DB-A9D4-4964-A499-136D32596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203200</xdr:colOff>
      <xdr:row>16</xdr:row>
      <xdr:rowOff>57150</xdr:rowOff>
    </xdr:from>
    <xdr:to>
      <xdr:col>15</xdr:col>
      <xdr:colOff>463550</xdr:colOff>
      <xdr:row>31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AC2A3A4-4DD0-4B1B-8219-BC43B2E99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17</xdr:row>
      <xdr:rowOff>0</xdr:rowOff>
    </xdr:from>
    <xdr:to>
      <xdr:col>25</xdr:col>
      <xdr:colOff>260350</xdr:colOff>
      <xdr:row>31</xdr:row>
      <xdr:rowOff>165100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F195C81-9790-4548-93B7-70514D1EC1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206375</xdr:colOff>
      <xdr:row>1</xdr:row>
      <xdr:rowOff>44450</xdr:rowOff>
    </xdr:from>
    <xdr:to>
      <xdr:col>16</xdr:col>
      <xdr:colOff>511175</xdr:colOff>
      <xdr:row>16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B4A49C-D13B-48F4-AD1E-922573681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056F5-824F-480E-9C82-31708E9D8FA6}">
  <dimension ref="A1:P14"/>
  <sheetViews>
    <sheetView workbookViewId="0">
      <selection activeCell="G2" sqref="G2:G14"/>
    </sheetView>
  </sheetViews>
  <sheetFormatPr defaultColWidth="8.81640625" defaultRowHeight="14.5" x14ac:dyDescent="0.35"/>
  <cols>
    <col min="7" max="7" width="10.36328125" bestFit="1" customWidth="1"/>
  </cols>
  <sheetData>
    <row r="1" spans="1:16" x14ac:dyDescent="0.35">
      <c r="A1" t="s">
        <v>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6</v>
      </c>
      <c r="J1" t="s">
        <v>7</v>
      </c>
      <c r="K1" t="s">
        <v>8</v>
      </c>
      <c r="O1" t="s">
        <v>8</v>
      </c>
      <c r="P1" t="s">
        <v>9</v>
      </c>
    </row>
    <row r="2" spans="1:16" x14ac:dyDescent="0.35">
      <c r="A2">
        <v>0</v>
      </c>
      <c r="G2" s="1">
        <v>13</v>
      </c>
      <c r="J2">
        <v>6.58</v>
      </c>
      <c r="K2">
        <v>98.4</v>
      </c>
      <c r="O2">
        <v>80.900000000000006</v>
      </c>
    </row>
    <row r="3" spans="1:16" x14ac:dyDescent="0.35">
      <c r="A3">
        <v>1</v>
      </c>
      <c r="B3">
        <v>80</v>
      </c>
      <c r="C3">
        <v>32</v>
      </c>
      <c r="D3">
        <f>SUM(B3:C3)</f>
        <v>112</v>
      </c>
      <c r="E3">
        <f>B3/D3</f>
        <v>0.7142857142857143</v>
      </c>
      <c r="F3">
        <f>D3-B3</f>
        <v>32</v>
      </c>
      <c r="G3" s="1">
        <f>$G$2*E3</f>
        <v>9.2857142857142865</v>
      </c>
      <c r="I3">
        <f>G3/G2</f>
        <v>0.7142857142857143</v>
      </c>
      <c r="J3">
        <v>1.6</v>
      </c>
      <c r="K3">
        <v>42.7</v>
      </c>
      <c r="M3">
        <f>K3/K2</f>
        <v>0.43394308943089432</v>
      </c>
      <c r="O3">
        <v>52.3</v>
      </c>
      <c r="P3">
        <f>O3/O2</f>
        <v>0.64647713226205183</v>
      </c>
    </row>
    <row r="4" spans="1:16" x14ac:dyDescent="0.35">
      <c r="A4">
        <v>2</v>
      </c>
      <c r="E4">
        <f>$E$3^A4</f>
        <v>0.51020408163265307</v>
      </c>
      <c r="G4" s="1">
        <f t="shared" ref="G4:G14" si="0">$G$2*E4</f>
        <v>6.6326530612244898</v>
      </c>
      <c r="J4">
        <v>4.04</v>
      </c>
      <c r="K4">
        <v>27.5</v>
      </c>
      <c r="M4">
        <f t="shared" ref="M4:M8" si="1">K4/K3</f>
        <v>0.64402810304449642</v>
      </c>
      <c r="O4">
        <v>53.4</v>
      </c>
      <c r="P4">
        <f t="shared" ref="P4:P5" si="2">O4/O3</f>
        <v>1.0210325047801148</v>
      </c>
    </row>
    <row r="5" spans="1:16" x14ac:dyDescent="0.35">
      <c r="A5">
        <v>3</v>
      </c>
      <c r="E5">
        <f t="shared" ref="E5:E14" si="3">$E$3^A5</f>
        <v>0.3644314868804665</v>
      </c>
      <c r="G5" s="1">
        <f t="shared" si="0"/>
        <v>4.7376093294460642</v>
      </c>
      <c r="J5">
        <v>4.18</v>
      </c>
      <c r="K5">
        <v>20.9</v>
      </c>
      <c r="M5">
        <f t="shared" si="1"/>
        <v>0.7599999999999999</v>
      </c>
      <c r="O5">
        <v>26.9</v>
      </c>
      <c r="P5">
        <f t="shared" si="2"/>
        <v>0.50374531835205993</v>
      </c>
    </row>
    <row r="6" spans="1:16" x14ac:dyDescent="0.35">
      <c r="A6">
        <v>4</v>
      </c>
      <c r="E6">
        <f t="shared" si="3"/>
        <v>0.26030820491461892</v>
      </c>
      <c r="G6" s="1">
        <f t="shared" si="0"/>
        <v>3.3840066638900459</v>
      </c>
      <c r="J6">
        <v>6.09</v>
      </c>
      <c r="K6">
        <v>11.9</v>
      </c>
      <c r="M6">
        <f t="shared" si="1"/>
        <v>0.56937799043062209</v>
      </c>
    </row>
    <row r="7" spans="1:16" x14ac:dyDescent="0.35">
      <c r="A7">
        <v>5</v>
      </c>
      <c r="E7">
        <f t="shared" si="3"/>
        <v>0.18593443208187066</v>
      </c>
      <c r="G7" s="1">
        <f t="shared" si="0"/>
        <v>2.4171476170643187</v>
      </c>
      <c r="J7">
        <v>1.17</v>
      </c>
      <c r="K7">
        <v>12.9</v>
      </c>
      <c r="M7">
        <f t="shared" si="1"/>
        <v>1.0840336134453781</v>
      </c>
    </row>
    <row r="8" spans="1:16" x14ac:dyDescent="0.35">
      <c r="A8">
        <v>6</v>
      </c>
      <c r="E8">
        <f t="shared" si="3"/>
        <v>0.13281030862990761</v>
      </c>
      <c r="G8" s="1">
        <f t="shared" si="0"/>
        <v>1.7265340121887989</v>
      </c>
      <c r="K8">
        <v>15.3</v>
      </c>
      <c r="M8">
        <f t="shared" si="1"/>
        <v>1.1860465116279071</v>
      </c>
    </row>
    <row r="9" spans="1:16" x14ac:dyDescent="0.35">
      <c r="A9">
        <v>7</v>
      </c>
      <c r="E9">
        <f t="shared" si="3"/>
        <v>9.4864506164219736E-2</v>
      </c>
      <c r="G9" s="1">
        <f t="shared" si="0"/>
        <v>1.2332385801348567</v>
      </c>
    </row>
    <row r="10" spans="1:16" x14ac:dyDescent="0.35">
      <c r="A10">
        <v>8</v>
      </c>
      <c r="E10">
        <f t="shared" si="3"/>
        <v>6.7760361545871242E-2</v>
      </c>
      <c r="G10" s="1">
        <f t="shared" si="0"/>
        <v>0.88088470009632613</v>
      </c>
    </row>
    <row r="11" spans="1:16" x14ac:dyDescent="0.35">
      <c r="A11">
        <v>9</v>
      </c>
      <c r="E11">
        <f t="shared" si="3"/>
        <v>4.8400258247050888E-2</v>
      </c>
      <c r="G11" s="1">
        <f t="shared" si="0"/>
        <v>0.62920335721166154</v>
      </c>
    </row>
    <row r="12" spans="1:16" x14ac:dyDescent="0.35">
      <c r="A12">
        <v>10</v>
      </c>
      <c r="E12">
        <f t="shared" si="3"/>
        <v>3.4571613033607777E-2</v>
      </c>
      <c r="G12" s="1">
        <f t="shared" si="0"/>
        <v>0.44943096943690108</v>
      </c>
    </row>
    <row r="13" spans="1:16" x14ac:dyDescent="0.35">
      <c r="A13">
        <v>11</v>
      </c>
      <c r="E13">
        <f t="shared" si="3"/>
        <v>2.4694009309719843E-2</v>
      </c>
      <c r="G13" s="1">
        <f t="shared" si="0"/>
        <v>0.32102212102635796</v>
      </c>
    </row>
    <row r="14" spans="1:16" x14ac:dyDescent="0.35">
      <c r="A14">
        <v>12</v>
      </c>
      <c r="E14">
        <f t="shared" si="3"/>
        <v>1.7638578078371315E-2</v>
      </c>
      <c r="G14" s="1">
        <f t="shared" si="0"/>
        <v>0.22930151501882709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BB3B6-8BBA-42B7-A019-656449B9090F}">
  <dimension ref="A1:T14"/>
  <sheetViews>
    <sheetView workbookViewId="0">
      <selection activeCell="G8" sqref="G8"/>
    </sheetView>
  </sheetViews>
  <sheetFormatPr defaultColWidth="8.81640625" defaultRowHeight="14.5" x14ac:dyDescent="0.35"/>
  <sheetData>
    <row r="1" spans="1:20" x14ac:dyDescent="0.35">
      <c r="A1" t="s">
        <v>5</v>
      </c>
      <c r="B1" t="s">
        <v>10</v>
      </c>
      <c r="C1" t="s">
        <v>13</v>
      </c>
      <c r="D1" t="s">
        <v>12</v>
      </c>
      <c r="I1" t="s">
        <v>14</v>
      </c>
      <c r="J1" t="s">
        <v>15</v>
      </c>
      <c r="M1" t="s">
        <v>16</v>
      </c>
      <c r="N1" t="s">
        <v>17</v>
      </c>
      <c r="Q1" t="s">
        <v>5</v>
      </c>
      <c r="R1" t="s">
        <v>10</v>
      </c>
      <c r="S1" t="s">
        <v>13</v>
      </c>
      <c r="T1" t="s">
        <v>12</v>
      </c>
    </row>
    <row r="2" spans="1:20" x14ac:dyDescent="0.35">
      <c r="A2">
        <v>0</v>
      </c>
      <c r="B2">
        <v>1</v>
      </c>
      <c r="C2">
        <f>I2/I2</f>
        <v>1</v>
      </c>
      <c r="D2">
        <f>J2/J2</f>
        <v>1</v>
      </c>
      <c r="H2">
        <v>0</v>
      </c>
      <c r="I2">
        <v>30620.228999999999</v>
      </c>
      <c r="J2">
        <v>35627.421000000002</v>
      </c>
      <c r="M2">
        <v>13359.217000000001</v>
      </c>
      <c r="N2">
        <v>16362.308999999999</v>
      </c>
      <c r="Q2">
        <v>0</v>
      </c>
      <c r="R2">
        <v>1</v>
      </c>
      <c r="S2">
        <f>M2/$M$2</f>
        <v>1</v>
      </c>
      <c r="T2">
        <f>N2/$N$2</f>
        <v>1</v>
      </c>
    </row>
    <row r="3" spans="1:20" x14ac:dyDescent="0.35">
      <c r="A3">
        <v>1</v>
      </c>
      <c r="B3">
        <v>0.71</v>
      </c>
      <c r="C3">
        <f>I3/$I$2</f>
        <v>1.0745895793267908</v>
      </c>
      <c r="D3">
        <f>J3/$J$2</f>
        <v>0.7196577883086176</v>
      </c>
      <c r="H3">
        <v>1</v>
      </c>
      <c r="I3">
        <v>32904.178999999996</v>
      </c>
      <c r="J3">
        <v>25639.550999999999</v>
      </c>
      <c r="M3">
        <v>16939.874</v>
      </c>
      <c r="N3">
        <v>8322.6810000000005</v>
      </c>
      <c r="Q3">
        <v>1</v>
      </c>
      <c r="R3">
        <v>0.71</v>
      </c>
      <c r="S3">
        <f t="shared" ref="S3:S14" si="0">M3/$M$2</f>
        <v>1.2680289570863321</v>
      </c>
      <c r="T3">
        <f t="shared" ref="T3:T14" si="1">N3/$N$2</f>
        <v>0.50864954328878653</v>
      </c>
    </row>
    <row r="4" spans="1:20" x14ac:dyDescent="0.35">
      <c r="A4">
        <v>2</v>
      </c>
      <c r="B4">
        <v>0.50409999999999999</v>
      </c>
      <c r="C4">
        <f t="shared" ref="C4:C14" si="2">I4/$I$2</f>
        <v>0.98203965097713675</v>
      </c>
      <c r="D4">
        <f t="shared" ref="D4:D14" si="3">J4/$J$2</f>
        <v>0.8741781786562659</v>
      </c>
      <c r="H4">
        <v>2</v>
      </c>
      <c r="I4">
        <v>30070.278999999999</v>
      </c>
      <c r="J4">
        <v>31144.714</v>
      </c>
      <c r="M4">
        <v>13850.995000000001</v>
      </c>
      <c r="N4">
        <v>13415.701999999999</v>
      </c>
      <c r="Q4">
        <v>2</v>
      </c>
      <c r="R4">
        <v>0.50409999999999999</v>
      </c>
      <c r="S4">
        <f t="shared" si="0"/>
        <v>1.0368118880021187</v>
      </c>
      <c r="T4">
        <f t="shared" si="1"/>
        <v>0.81991496432441169</v>
      </c>
    </row>
    <row r="5" spans="1:20" x14ac:dyDescent="0.35">
      <c r="A5">
        <v>3</v>
      </c>
      <c r="B5">
        <v>0.35791099999999998</v>
      </c>
      <c r="C5">
        <f t="shared" si="2"/>
        <v>0.87350871869704183</v>
      </c>
      <c r="D5">
        <f t="shared" si="3"/>
        <v>0.84626611058936874</v>
      </c>
      <c r="H5">
        <v>3</v>
      </c>
      <c r="I5">
        <v>26747.037</v>
      </c>
      <c r="J5">
        <v>30150.278999999999</v>
      </c>
      <c r="M5">
        <v>10984.439</v>
      </c>
      <c r="N5">
        <v>11809.945</v>
      </c>
      <c r="Q5">
        <v>3</v>
      </c>
      <c r="R5">
        <v>0.35791099999999998</v>
      </c>
      <c r="S5">
        <f t="shared" si="0"/>
        <v>0.82223673737764724</v>
      </c>
      <c r="T5">
        <f t="shared" si="1"/>
        <v>0.72177740928862788</v>
      </c>
    </row>
    <row r="6" spans="1:20" x14ac:dyDescent="0.35">
      <c r="A6">
        <v>4</v>
      </c>
      <c r="B6">
        <v>0.25411680999999997</v>
      </c>
      <c r="C6">
        <f t="shared" si="2"/>
        <v>0.59457804838755457</v>
      </c>
      <c r="D6">
        <f t="shared" si="3"/>
        <v>0.89052213462209351</v>
      </c>
      <c r="H6">
        <v>4</v>
      </c>
      <c r="I6">
        <v>18206.116000000002</v>
      </c>
      <c r="J6">
        <v>31727.007000000001</v>
      </c>
      <c r="M6">
        <v>4176.6899999999996</v>
      </c>
      <c r="N6">
        <v>13459.217000000001</v>
      </c>
      <c r="Q6">
        <v>4</v>
      </c>
      <c r="R6">
        <v>0.25411680999999997</v>
      </c>
      <c r="S6">
        <f t="shared" si="0"/>
        <v>0.31264482042622704</v>
      </c>
      <c r="T6">
        <f t="shared" si="1"/>
        <v>0.82257443005140662</v>
      </c>
    </row>
    <row r="7" spans="1:20" x14ac:dyDescent="0.35">
      <c r="A7">
        <v>5</v>
      </c>
      <c r="B7">
        <v>0.18042293509999996</v>
      </c>
      <c r="C7">
        <f t="shared" si="2"/>
        <v>0.19609876203081303</v>
      </c>
      <c r="D7">
        <f t="shared" si="3"/>
        <v>0.77522192807612988</v>
      </c>
      <c r="H7">
        <v>5</v>
      </c>
      <c r="I7">
        <v>6004.5889999999999</v>
      </c>
      <c r="J7">
        <v>27619.157999999999</v>
      </c>
      <c r="M7">
        <v>304.21300000000002</v>
      </c>
      <c r="N7">
        <v>9000.6309999999994</v>
      </c>
      <c r="Q7">
        <v>5</v>
      </c>
      <c r="R7">
        <v>0.18042293509999996</v>
      </c>
      <c r="S7">
        <f t="shared" si="0"/>
        <v>2.2771768734649644E-2</v>
      </c>
      <c r="T7">
        <f t="shared" si="1"/>
        <v>0.55008318202522632</v>
      </c>
    </row>
    <row r="8" spans="1:20" x14ac:dyDescent="0.35">
      <c r="A8">
        <v>6</v>
      </c>
      <c r="B8">
        <v>0.12810028392099995</v>
      </c>
      <c r="C8">
        <f t="shared" si="2"/>
        <v>2.7058158186863985E-2</v>
      </c>
      <c r="D8">
        <f t="shared" si="3"/>
        <v>0.76433144010058984</v>
      </c>
      <c r="H8">
        <v>6</v>
      </c>
      <c r="I8">
        <v>828.52700000000004</v>
      </c>
      <c r="J8">
        <v>27231.157999999999</v>
      </c>
      <c r="N8">
        <v>9961.8230000000003</v>
      </c>
      <c r="Q8">
        <v>6</v>
      </c>
      <c r="R8">
        <v>0.12810028392099995</v>
      </c>
      <c r="S8">
        <f t="shared" si="0"/>
        <v>0</v>
      </c>
      <c r="T8">
        <f t="shared" si="1"/>
        <v>0.60882745827621276</v>
      </c>
    </row>
    <row r="9" spans="1:20" x14ac:dyDescent="0.35">
      <c r="A9">
        <v>7</v>
      </c>
      <c r="B9">
        <v>9.0951201583909957E-2</v>
      </c>
      <c r="C9">
        <f t="shared" si="2"/>
        <v>0</v>
      </c>
      <c r="D9">
        <f t="shared" si="3"/>
        <v>0.58019821305617381</v>
      </c>
      <c r="H9">
        <v>7</v>
      </c>
      <c r="J9">
        <v>20670.966</v>
      </c>
      <c r="N9">
        <v>3436.2959999999998</v>
      </c>
      <c r="Q9">
        <v>7</v>
      </c>
      <c r="R9">
        <v>9.0951201583909957E-2</v>
      </c>
      <c r="S9">
        <f t="shared" si="0"/>
        <v>0</v>
      </c>
      <c r="T9">
        <f t="shared" si="1"/>
        <v>0.2100129022132512</v>
      </c>
    </row>
    <row r="10" spans="1:20" x14ac:dyDescent="0.35">
      <c r="A10">
        <v>8</v>
      </c>
      <c r="B10">
        <v>6.457535312457606E-2</v>
      </c>
      <c r="C10">
        <f t="shared" si="2"/>
        <v>0</v>
      </c>
      <c r="D10">
        <f t="shared" si="3"/>
        <v>0.53086921447387392</v>
      </c>
      <c r="H10">
        <v>8</v>
      </c>
      <c r="J10">
        <v>18913.501</v>
      </c>
      <c r="N10">
        <v>1403.355</v>
      </c>
      <c r="Q10">
        <v>8</v>
      </c>
      <c r="R10">
        <v>6.457535312457606E-2</v>
      </c>
      <c r="S10">
        <f t="shared" si="0"/>
        <v>0</v>
      </c>
      <c r="T10">
        <f t="shared" si="1"/>
        <v>8.5767540510327728E-2</v>
      </c>
    </row>
    <row r="11" spans="1:20" x14ac:dyDescent="0.35">
      <c r="A11">
        <v>9</v>
      </c>
      <c r="B11">
        <v>4.5848500718449002E-2</v>
      </c>
      <c r="C11">
        <f t="shared" si="2"/>
        <v>0</v>
      </c>
      <c r="D11">
        <f t="shared" si="3"/>
        <v>0.34571188860400531</v>
      </c>
      <c r="H11">
        <v>9</v>
      </c>
      <c r="J11">
        <v>12316.823</v>
      </c>
      <c r="Q11">
        <v>9</v>
      </c>
      <c r="R11">
        <v>4.5848500718449002E-2</v>
      </c>
      <c r="S11">
        <f t="shared" si="0"/>
        <v>0</v>
      </c>
      <c r="T11">
        <f t="shared" si="1"/>
        <v>0</v>
      </c>
    </row>
    <row r="12" spans="1:20" x14ac:dyDescent="0.35">
      <c r="A12">
        <v>10</v>
      </c>
      <c r="B12">
        <v>3.2552435510098787E-2</v>
      </c>
      <c r="C12">
        <f t="shared" si="2"/>
        <v>0</v>
      </c>
      <c r="D12">
        <f t="shared" si="3"/>
        <v>0.11601987693692449</v>
      </c>
      <c r="H12">
        <v>10</v>
      </c>
      <c r="J12">
        <v>4133.4889999999996</v>
      </c>
      <c r="Q12">
        <v>10</v>
      </c>
      <c r="R12">
        <v>3.2552435510098787E-2</v>
      </c>
      <c r="S12">
        <f t="shared" si="0"/>
        <v>0</v>
      </c>
      <c r="T12">
        <f t="shared" si="1"/>
        <v>0</v>
      </c>
    </row>
    <row r="13" spans="1:20" x14ac:dyDescent="0.35">
      <c r="A13">
        <v>11</v>
      </c>
      <c r="B13">
        <v>2.3112229212170137E-2</v>
      </c>
      <c r="C13">
        <f t="shared" si="2"/>
        <v>0</v>
      </c>
      <c r="D13">
        <f t="shared" si="3"/>
        <v>5.212709614877821E-2</v>
      </c>
      <c r="H13">
        <v>11</v>
      </c>
      <c r="J13">
        <v>1857.154</v>
      </c>
      <c r="Q13">
        <v>11</v>
      </c>
      <c r="R13">
        <v>2.3112229212170137E-2</v>
      </c>
      <c r="S13">
        <f t="shared" si="0"/>
        <v>0</v>
      </c>
      <c r="T13">
        <f t="shared" si="1"/>
        <v>0</v>
      </c>
    </row>
    <row r="14" spans="1:20" x14ac:dyDescent="0.35">
      <c r="A14">
        <v>12</v>
      </c>
      <c r="B14">
        <v>1.6409682740640797E-2</v>
      </c>
      <c r="C14">
        <f t="shared" si="2"/>
        <v>0</v>
      </c>
      <c r="D14">
        <f t="shared" si="3"/>
        <v>5.03642966466756E-3</v>
      </c>
      <c r="H14">
        <v>12</v>
      </c>
      <c r="J14">
        <v>179.435</v>
      </c>
      <c r="Q14">
        <v>12</v>
      </c>
      <c r="R14">
        <v>1.6409682740640797E-2</v>
      </c>
      <c r="S14">
        <f t="shared" si="0"/>
        <v>0</v>
      </c>
      <c r="T14">
        <f t="shared" si="1"/>
        <v>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C6B4D-B83D-401C-9405-ED07F20122E4}">
  <dimension ref="A1:S18"/>
  <sheetViews>
    <sheetView tabSelected="1" topLeftCell="A10" workbookViewId="0">
      <selection activeCell="F15" sqref="F15"/>
    </sheetView>
  </sheetViews>
  <sheetFormatPr defaultColWidth="8.81640625" defaultRowHeight="14.5" x14ac:dyDescent="0.35"/>
  <sheetData>
    <row r="1" spans="1:19" x14ac:dyDescent="0.35">
      <c r="A1" t="s">
        <v>18</v>
      </c>
      <c r="B1" t="s">
        <v>22</v>
      </c>
      <c r="C1" t="s">
        <v>23</v>
      </c>
      <c r="E1" t="s">
        <v>19</v>
      </c>
      <c r="H1" t="s">
        <v>20</v>
      </c>
      <c r="I1" t="s">
        <v>18</v>
      </c>
      <c r="J1" t="s">
        <v>22</v>
      </c>
      <c r="K1" t="s">
        <v>23</v>
      </c>
      <c r="P1" s="2" t="s">
        <v>21</v>
      </c>
      <c r="Q1" t="s">
        <v>18</v>
      </c>
      <c r="R1" t="s">
        <v>22</v>
      </c>
      <c r="S1" t="s">
        <v>23</v>
      </c>
    </row>
    <row r="2" spans="1:19" x14ac:dyDescent="0.35">
      <c r="A2">
        <v>13</v>
      </c>
      <c r="B2">
        <v>30620.228999999999</v>
      </c>
      <c r="C2">
        <v>35627.421000000002</v>
      </c>
      <c r="I2">
        <v>13</v>
      </c>
      <c r="J2">
        <v>13359.217000000001</v>
      </c>
      <c r="K2">
        <v>16362.308999999999</v>
      </c>
      <c r="Q2">
        <v>13</v>
      </c>
      <c r="R2">
        <v>80.900000000000006</v>
      </c>
      <c r="S2">
        <v>17.8</v>
      </c>
    </row>
    <row r="3" spans="1:19" x14ac:dyDescent="0.35">
      <c r="A3">
        <v>9.2857142857142865</v>
      </c>
      <c r="B3">
        <v>32904.178999999996</v>
      </c>
      <c r="C3">
        <v>25639.550999999999</v>
      </c>
      <c r="I3">
        <v>9.2857142857142865</v>
      </c>
      <c r="J3">
        <v>16939.874</v>
      </c>
      <c r="K3">
        <v>8322.6810000000005</v>
      </c>
      <c r="Q3">
        <v>9.2857142857142865</v>
      </c>
      <c r="R3">
        <v>52.3</v>
      </c>
    </row>
    <row r="4" spans="1:19" x14ac:dyDescent="0.35">
      <c r="A4">
        <v>6.6326530612244898</v>
      </c>
      <c r="B4">
        <v>30070.278999999999</v>
      </c>
      <c r="C4">
        <v>31144.714</v>
      </c>
      <c r="I4">
        <v>6.6326530612244898</v>
      </c>
      <c r="J4">
        <v>13850.995000000001</v>
      </c>
      <c r="K4">
        <v>13415.701999999999</v>
      </c>
      <c r="Q4">
        <v>6.6326530612244898</v>
      </c>
      <c r="R4">
        <v>53.4</v>
      </c>
      <c r="S4">
        <v>2.91</v>
      </c>
    </row>
    <row r="5" spans="1:19" x14ac:dyDescent="0.35">
      <c r="A5">
        <v>4.7376093294460642</v>
      </c>
      <c r="B5">
        <v>26747.037</v>
      </c>
      <c r="C5">
        <v>30150.278999999999</v>
      </c>
      <c r="I5">
        <v>4.7376093294460642</v>
      </c>
      <c r="J5">
        <v>10984.439</v>
      </c>
      <c r="K5">
        <v>11809.945</v>
      </c>
      <c r="Q5">
        <v>4.7376093294460642</v>
      </c>
      <c r="R5">
        <v>26.9</v>
      </c>
      <c r="S5">
        <v>15.2</v>
      </c>
    </row>
    <row r="6" spans="1:19" x14ac:dyDescent="0.35">
      <c r="A6">
        <v>3.3840066638900459</v>
      </c>
      <c r="B6">
        <v>18206.116000000002</v>
      </c>
      <c r="C6">
        <v>31727.007000000001</v>
      </c>
      <c r="I6">
        <v>3.3840066638900459</v>
      </c>
      <c r="J6">
        <v>4176.6899999999996</v>
      </c>
      <c r="K6">
        <v>13459.217000000001</v>
      </c>
      <c r="Q6">
        <v>3.3840066638900459</v>
      </c>
      <c r="R6">
        <v>0</v>
      </c>
      <c r="S6">
        <v>0</v>
      </c>
    </row>
    <row r="7" spans="1:19" x14ac:dyDescent="0.35">
      <c r="A7">
        <v>2.4171476170643187</v>
      </c>
      <c r="B7">
        <v>6004.5889999999999</v>
      </c>
      <c r="C7">
        <v>27619.157999999999</v>
      </c>
      <c r="I7">
        <v>2.4171476170643187</v>
      </c>
      <c r="J7">
        <v>304.21300000000002</v>
      </c>
      <c r="K7">
        <v>9000.6309999999994</v>
      </c>
      <c r="Q7">
        <v>2.4171476170643187</v>
      </c>
      <c r="R7">
        <v>0</v>
      </c>
      <c r="S7">
        <v>0</v>
      </c>
    </row>
    <row r="8" spans="1:19" x14ac:dyDescent="0.35">
      <c r="A8">
        <v>1.7265340121887989</v>
      </c>
      <c r="B8">
        <v>828.52700000000004</v>
      </c>
      <c r="C8">
        <v>27231.157999999999</v>
      </c>
      <c r="I8">
        <v>1.7265340121887989</v>
      </c>
      <c r="J8">
        <v>0</v>
      </c>
      <c r="K8">
        <v>9961.8230000000003</v>
      </c>
      <c r="Q8">
        <v>1.7265340121887989</v>
      </c>
      <c r="R8">
        <v>0</v>
      </c>
      <c r="S8">
        <v>0</v>
      </c>
    </row>
    <row r="9" spans="1:19" x14ac:dyDescent="0.35">
      <c r="A9">
        <v>1.2332385801348567</v>
      </c>
      <c r="B9">
        <v>0</v>
      </c>
      <c r="C9">
        <v>20670.966</v>
      </c>
      <c r="I9">
        <v>1.2332385801348567</v>
      </c>
      <c r="J9">
        <v>0</v>
      </c>
      <c r="K9">
        <v>3436.2959999999998</v>
      </c>
      <c r="Q9">
        <v>1.2332385801348567</v>
      </c>
      <c r="R9">
        <v>0</v>
      </c>
      <c r="S9">
        <v>0</v>
      </c>
    </row>
    <row r="10" spans="1:19" x14ac:dyDescent="0.35">
      <c r="A10">
        <v>0.88088470009632613</v>
      </c>
      <c r="B10">
        <v>0</v>
      </c>
      <c r="C10">
        <v>18913.501</v>
      </c>
      <c r="I10">
        <v>0.88088470009632613</v>
      </c>
      <c r="J10">
        <v>0</v>
      </c>
      <c r="K10">
        <v>1403.355</v>
      </c>
      <c r="Q10">
        <v>0.88088470009632613</v>
      </c>
      <c r="R10">
        <v>0</v>
      </c>
      <c r="S10">
        <v>0</v>
      </c>
    </row>
    <row r="11" spans="1:19" x14ac:dyDescent="0.35">
      <c r="A11">
        <v>0.62920335721166154</v>
      </c>
      <c r="B11">
        <v>0</v>
      </c>
      <c r="C11">
        <v>12316.823</v>
      </c>
      <c r="I11">
        <v>0.62920335721166154</v>
      </c>
      <c r="J11">
        <v>0</v>
      </c>
      <c r="K11">
        <v>0</v>
      </c>
      <c r="Q11">
        <v>0.62920335721166154</v>
      </c>
      <c r="R11">
        <v>0</v>
      </c>
      <c r="S11">
        <v>0</v>
      </c>
    </row>
    <row r="12" spans="1:19" x14ac:dyDescent="0.35">
      <c r="A12">
        <v>0.44943096943690108</v>
      </c>
      <c r="B12">
        <v>0</v>
      </c>
      <c r="C12">
        <v>4133.4889999999996</v>
      </c>
      <c r="I12">
        <v>0.44943096943690108</v>
      </c>
      <c r="J12">
        <v>0</v>
      </c>
      <c r="K12">
        <v>0</v>
      </c>
      <c r="Q12">
        <v>0.44943096943690108</v>
      </c>
      <c r="R12">
        <v>0</v>
      </c>
      <c r="S12">
        <v>0</v>
      </c>
    </row>
    <row r="13" spans="1:19" x14ac:dyDescent="0.35">
      <c r="A13">
        <v>0.32102212102635796</v>
      </c>
      <c r="B13">
        <v>0</v>
      </c>
      <c r="C13">
        <v>1857.154</v>
      </c>
      <c r="I13">
        <v>0.32102212102635796</v>
      </c>
      <c r="J13">
        <v>0</v>
      </c>
      <c r="K13">
        <v>0</v>
      </c>
      <c r="Q13">
        <v>0.32102212102635796</v>
      </c>
      <c r="R13">
        <v>0</v>
      </c>
      <c r="S13">
        <v>0</v>
      </c>
    </row>
    <row r="14" spans="1:19" x14ac:dyDescent="0.35">
      <c r="A14">
        <v>0.22930151501882709</v>
      </c>
      <c r="B14">
        <v>0</v>
      </c>
      <c r="C14">
        <v>179.435</v>
      </c>
      <c r="I14">
        <v>0.22930151501882709</v>
      </c>
      <c r="J14">
        <v>0</v>
      </c>
      <c r="K14">
        <v>0</v>
      </c>
      <c r="Q14">
        <v>0.22930151501882709</v>
      </c>
      <c r="R14">
        <v>0</v>
      </c>
      <c r="S14">
        <v>0</v>
      </c>
    </row>
    <row r="18" spans="12:12" x14ac:dyDescent="0.35">
      <c r="L18" s="2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DA70D-0F06-4A8C-BA99-1A7467729559}">
  <dimension ref="A1:G14"/>
  <sheetViews>
    <sheetView workbookViewId="0">
      <selection activeCell="F5" sqref="F5"/>
    </sheetView>
  </sheetViews>
  <sheetFormatPr defaultColWidth="8.81640625" defaultRowHeight="14.5" x14ac:dyDescent="0.35"/>
  <cols>
    <col min="4" max="5" width="0" hidden="1" customWidth="1"/>
  </cols>
  <sheetData>
    <row r="1" spans="1:7" x14ac:dyDescent="0.35">
      <c r="A1" t="s">
        <v>5</v>
      </c>
      <c r="B1" t="s">
        <v>10</v>
      </c>
      <c r="C1" t="s">
        <v>11</v>
      </c>
      <c r="D1">
        <v>80.900000000000006</v>
      </c>
      <c r="F1" t="s">
        <v>12</v>
      </c>
      <c r="G1">
        <v>17.8</v>
      </c>
    </row>
    <row r="2" spans="1:7" x14ac:dyDescent="0.35">
      <c r="A2">
        <v>0</v>
      </c>
      <c r="B2">
        <f>80.9/D1</f>
        <v>1</v>
      </c>
      <c r="C2">
        <f>80.9/D1</f>
        <v>1</v>
      </c>
      <c r="F2">
        <f>17.8/G1</f>
        <v>1</v>
      </c>
    </row>
    <row r="3" spans="1:7" x14ac:dyDescent="0.35">
      <c r="A3">
        <v>1</v>
      </c>
      <c r="B3">
        <f>B2*0.71</f>
        <v>0.71</v>
      </c>
      <c r="C3">
        <f>52.3/D1</f>
        <v>0.64647713226205183</v>
      </c>
    </row>
    <row r="4" spans="1:7" x14ac:dyDescent="0.35">
      <c r="A4">
        <v>2</v>
      </c>
      <c r="B4">
        <f t="shared" ref="B4:B14" si="0">B3*0.71</f>
        <v>0.50409999999999999</v>
      </c>
      <c r="C4">
        <f>53.4/D1</f>
        <v>0.66007416563658827</v>
      </c>
      <c r="F4">
        <f>2.91/G1</f>
        <v>0.16348314606741574</v>
      </c>
    </row>
    <row r="5" spans="1:7" x14ac:dyDescent="0.35">
      <c r="A5">
        <v>3</v>
      </c>
      <c r="B5">
        <f t="shared" si="0"/>
        <v>0.35791099999999998</v>
      </c>
      <c r="C5">
        <f>26.9/D1</f>
        <v>0.33250927070457353</v>
      </c>
      <c r="F5">
        <f>15.2/G1</f>
        <v>0.8539325842696629</v>
      </c>
    </row>
    <row r="6" spans="1:7" x14ac:dyDescent="0.35">
      <c r="A6">
        <v>4</v>
      </c>
      <c r="B6">
        <f t="shared" si="0"/>
        <v>0.25411680999999997</v>
      </c>
      <c r="C6">
        <v>0</v>
      </c>
      <c r="F6">
        <v>0</v>
      </c>
    </row>
    <row r="7" spans="1:7" x14ac:dyDescent="0.35">
      <c r="A7">
        <v>5</v>
      </c>
      <c r="B7">
        <f t="shared" si="0"/>
        <v>0.18042293509999996</v>
      </c>
      <c r="C7">
        <v>0</v>
      </c>
      <c r="F7">
        <v>0</v>
      </c>
    </row>
    <row r="8" spans="1:7" x14ac:dyDescent="0.35">
      <c r="A8">
        <v>6</v>
      </c>
      <c r="B8">
        <f t="shared" si="0"/>
        <v>0.12810028392099995</v>
      </c>
      <c r="C8">
        <v>0</v>
      </c>
      <c r="F8">
        <v>0</v>
      </c>
    </row>
    <row r="9" spans="1:7" x14ac:dyDescent="0.35">
      <c r="A9">
        <v>7</v>
      </c>
      <c r="B9">
        <f t="shared" si="0"/>
        <v>9.0951201583909957E-2</v>
      </c>
      <c r="C9">
        <v>0</v>
      </c>
      <c r="F9">
        <v>0</v>
      </c>
    </row>
    <row r="10" spans="1:7" x14ac:dyDescent="0.35">
      <c r="A10">
        <v>8</v>
      </c>
      <c r="B10">
        <f t="shared" si="0"/>
        <v>6.457535312457606E-2</v>
      </c>
      <c r="C10">
        <v>0</v>
      </c>
      <c r="F10">
        <v>0</v>
      </c>
    </row>
    <row r="11" spans="1:7" x14ac:dyDescent="0.35">
      <c r="A11">
        <v>9</v>
      </c>
      <c r="B11">
        <f t="shared" si="0"/>
        <v>4.5848500718449002E-2</v>
      </c>
      <c r="C11">
        <v>0</v>
      </c>
      <c r="F11">
        <v>0</v>
      </c>
    </row>
    <row r="12" spans="1:7" x14ac:dyDescent="0.35">
      <c r="A12">
        <v>10</v>
      </c>
      <c r="B12">
        <f t="shared" si="0"/>
        <v>3.2552435510098787E-2</v>
      </c>
      <c r="C12">
        <v>0</v>
      </c>
      <c r="F12">
        <v>0</v>
      </c>
    </row>
    <row r="13" spans="1:7" x14ac:dyDescent="0.35">
      <c r="A13">
        <v>11</v>
      </c>
      <c r="B13">
        <f t="shared" si="0"/>
        <v>2.3112229212170137E-2</v>
      </c>
      <c r="C13">
        <v>0</v>
      </c>
      <c r="F13">
        <v>0</v>
      </c>
    </row>
    <row r="14" spans="1:7" x14ac:dyDescent="0.35">
      <c r="A14">
        <v>12</v>
      </c>
      <c r="B14">
        <f t="shared" si="0"/>
        <v>1.6409682740640797E-2</v>
      </c>
      <c r="C14">
        <v>0</v>
      </c>
      <c r="F14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Loading</vt:lpstr>
      <vt:lpstr>Film</vt:lpstr>
      <vt:lpstr>Volume Loaded</vt:lpstr>
      <vt:lpstr>Infrared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</dc:creator>
  <cp:lastModifiedBy>hanna</cp:lastModifiedBy>
  <dcterms:created xsi:type="dcterms:W3CDTF">2020-06-11T19:15:49Z</dcterms:created>
  <dcterms:modified xsi:type="dcterms:W3CDTF">2020-06-24T13:20:28Z</dcterms:modified>
</cp:coreProperties>
</file>