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"/>
    </mc:Choice>
  </mc:AlternateContent>
  <xr:revisionPtr revIDLastSave="0" documentId="13_ncr:1_{07815318-2A01-440D-9213-550EC4F9B8E7}" xr6:coauthVersionLast="47" xr6:coauthVersionMax="47" xr10:uidLastSave="{00000000-0000-0000-0000-000000000000}"/>
  <bookViews>
    <workbookView xWindow="-96" yWindow="-96" windowWidth="23232" windowHeight="12552" tabRatio="660" firstSheet="6" activeTab="13" xr2:uid="{07A77907-4C33-401A-9381-91B013E35D2D}"/>
  </bookViews>
  <sheets>
    <sheet name="extra info" sheetId="8" r:id="rId1"/>
    <sheet name="Day 0" sheetId="1" r:id="rId2"/>
    <sheet name="Day 1 (total)" sheetId="6" r:id="rId3"/>
    <sheet name="Day 1 (big only)" sheetId="7" r:id="rId4"/>
    <sheet name="Day 4 (total)" sheetId="4" r:id="rId5"/>
    <sheet name="Day 4 (big only)" sheetId="10" r:id="rId6"/>
    <sheet name="Day 7 (total)" sheetId="5" r:id="rId7"/>
    <sheet name="Day 7 (big only) " sheetId="11" r:id="rId8"/>
    <sheet name="Day 14 (total) " sheetId="13" r:id="rId9"/>
    <sheet name="Day 14 (big only)" sheetId="9" r:id="rId10"/>
    <sheet name="Day 21  (total)" sheetId="15" r:id="rId11"/>
    <sheet name="Day 21 (big only) " sheetId="14" r:id="rId12"/>
    <sheet name="Day 28  (total)" sheetId="16" r:id="rId13"/>
    <sheet name="overall graph" sheetId="12" r:id="rId14"/>
    <sheet name="Day 35 (total)" sheetId="18" r:id="rId15"/>
    <sheet name="Day 42" sheetId="19" r:id="rId16"/>
    <sheet name="color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5" l="1"/>
  <c r="T18" i="18"/>
  <c r="S18" i="9"/>
  <c r="R18" i="9"/>
  <c r="Q18" i="9"/>
  <c r="S18" i="13"/>
  <c r="R18" i="13"/>
  <c r="Q18" i="13"/>
  <c r="O18" i="13"/>
  <c r="J9" i="13"/>
  <c r="T18" i="11" l="1"/>
  <c r="R18" i="11"/>
  <c r="T18" i="5"/>
  <c r="R18" i="5"/>
  <c r="P18" i="5"/>
  <c r="O18" i="5"/>
  <c r="O20" i="5"/>
  <c r="O22" i="5"/>
  <c r="O13" i="5"/>
  <c r="O8" i="5"/>
  <c r="Q8" i="11"/>
  <c r="O8" i="11"/>
  <c r="O13" i="11"/>
  <c r="Q13" i="5"/>
  <c r="Q8" i="5"/>
  <c r="Q8" i="10"/>
  <c r="O8" i="10"/>
  <c r="Q8" i="4"/>
  <c r="O8" i="4"/>
  <c r="Q8" i="6"/>
  <c r="Q8" i="7"/>
  <c r="P8" i="7"/>
  <c r="O8" i="7"/>
  <c r="Q9" i="6"/>
  <c r="O9" i="6"/>
  <c r="P8" i="6"/>
  <c r="O13" i="4"/>
  <c r="P13" i="4" s="1"/>
  <c r="P18" i="13"/>
  <c r="P13" i="6"/>
  <c r="P4" i="1"/>
  <c r="Q4" i="1" s="1"/>
  <c r="P3" i="1"/>
  <c r="Q3" i="1" s="1"/>
  <c r="R4" i="1"/>
  <c r="Q3" i="16"/>
  <c r="P18" i="9"/>
  <c r="R18" i="18"/>
  <c r="P18" i="18"/>
  <c r="O22" i="18"/>
  <c r="P22" i="18" s="1"/>
  <c r="O20" i="18"/>
  <c r="P20" i="18" s="1"/>
  <c r="O18" i="18"/>
  <c r="J43" i="18"/>
  <c r="K43" i="18" s="1"/>
  <c r="J38" i="18"/>
  <c r="K38" i="18" s="1"/>
  <c r="J34" i="18"/>
  <c r="O14" i="18" s="1"/>
  <c r="P14" i="18" s="1"/>
  <c r="K33" i="18"/>
  <c r="J33" i="18"/>
  <c r="J29" i="18"/>
  <c r="K29" i="18" s="1"/>
  <c r="J28" i="18"/>
  <c r="K28" i="18" s="1"/>
  <c r="J24" i="18"/>
  <c r="K24" i="18" s="1"/>
  <c r="K23" i="18"/>
  <c r="J23" i="18"/>
  <c r="J19" i="18"/>
  <c r="K19" i="18" s="1"/>
  <c r="J18" i="18"/>
  <c r="K18" i="18" s="1"/>
  <c r="Q8" i="18" s="1"/>
  <c r="J14" i="18"/>
  <c r="K14" i="18" s="1"/>
  <c r="O13" i="18"/>
  <c r="P13" i="18" s="1"/>
  <c r="J13" i="18"/>
  <c r="K13" i="18" s="1"/>
  <c r="O9" i="18"/>
  <c r="P9" i="18" s="1"/>
  <c r="J9" i="18"/>
  <c r="K9" i="18" s="1"/>
  <c r="O8" i="18"/>
  <c r="P8" i="18" s="1"/>
  <c r="J8" i="18"/>
  <c r="K8" i="18" s="1"/>
  <c r="J4" i="18"/>
  <c r="O4" i="18" s="1"/>
  <c r="P4" i="18" s="1"/>
  <c r="J3" i="18"/>
  <c r="O3" i="18" l="1"/>
  <c r="P3" i="18" s="1"/>
  <c r="Q13" i="18"/>
  <c r="Q9" i="18"/>
  <c r="K4" i="18"/>
  <c r="Q4" i="18" s="1"/>
  <c r="K34" i="18"/>
  <c r="Q14" i="18" s="1"/>
  <c r="K3" i="18"/>
  <c r="Q3" i="18" s="1"/>
  <c r="K13" i="15" l="1"/>
  <c r="P22" i="5"/>
  <c r="P20" i="5"/>
  <c r="P22" i="11"/>
  <c r="P20" i="11"/>
  <c r="O22" i="11"/>
  <c r="O20" i="11"/>
  <c r="J43" i="16"/>
  <c r="K43" i="16" s="1"/>
  <c r="J38" i="16"/>
  <c r="K38" i="16" s="1"/>
  <c r="J34" i="16"/>
  <c r="K34" i="16" s="1"/>
  <c r="Q14" i="16" s="1"/>
  <c r="J33" i="16"/>
  <c r="K33" i="16" s="1"/>
  <c r="Q13" i="16" s="1"/>
  <c r="K29" i="16"/>
  <c r="J29" i="16"/>
  <c r="J28" i="16"/>
  <c r="K28" i="16" s="1"/>
  <c r="J24" i="16"/>
  <c r="K24" i="16" s="1"/>
  <c r="Q9" i="16" s="1"/>
  <c r="J23" i="16"/>
  <c r="K23" i="16" s="1"/>
  <c r="K19" i="16"/>
  <c r="J19" i="16"/>
  <c r="O18" i="16"/>
  <c r="K18" i="16"/>
  <c r="Q8" i="16" s="1"/>
  <c r="J18" i="16"/>
  <c r="O14" i="16"/>
  <c r="P14" i="16" s="1"/>
  <c r="K14" i="16"/>
  <c r="J14" i="16"/>
  <c r="J13" i="16"/>
  <c r="K13" i="16" s="1"/>
  <c r="O9" i="16"/>
  <c r="P9" i="16" s="1"/>
  <c r="J9" i="16"/>
  <c r="K9" i="16" s="1"/>
  <c r="P8" i="16"/>
  <c r="O8" i="16"/>
  <c r="J8" i="16"/>
  <c r="K8" i="16" s="1"/>
  <c r="J4" i="16"/>
  <c r="K4" i="16" s="1"/>
  <c r="J3" i="16"/>
  <c r="K43" i="15"/>
  <c r="J43" i="15"/>
  <c r="J38" i="15"/>
  <c r="K38" i="15" s="1"/>
  <c r="J34" i="15"/>
  <c r="K34" i="15" s="1"/>
  <c r="Q14" i="15" s="1"/>
  <c r="J33" i="15"/>
  <c r="K33" i="15" s="1"/>
  <c r="Q13" i="15" s="1"/>
  <c r="K29" i="15"/>
  <c r="J29" i="15"/>
  <c r="J28" i="15"/>
  <c r="K28" i="15" s="1"/>
  <c r="J24" i="15"/>
  <c r="K24" i="15" s="1"/>
  <c r="J23" i="15"/>
  <c r="K23" i="15" s="1"/>
  <c r="K19" i="15"/>
  <c r="J19" i="15"/>
  <c r="O18" i="15"/>
  <c r="K18" i="15"/>
  <c r="J18" i="15"/>
  <c r="O14" i="15"/>
  <c r="P14" i="15" s="1"/>
  <c r="K14" i="15"/>
  <c r="J14" i="15"/>
  <c r="J13" i="15"/>
  <c r="P9" i="15"/>
  <c r="O9" i="15"/>
  <c r="J9" i="15"/>
  <c r="K9" i="15" s="1"/>
  <c r="O8" i="15"/>
  <c r="P8" i="15" s="1"/>
  <c r="J8" i="15"/>
  <c r="K8" i="15" s="1"/>
  <c r="O4" i="15"/>
  <c r="P4" i="15" s="1"/>
  <c r="J4" i="15"/>
  <c r="K4" i="15" s="1"/>
  <c r="Q4" i="15" s="1"/>
  <c r="P3" i="15"/>
  <c r="J3" i="15"/>
  <c r="K3" i="15" s="1"/>
  <c r="O4" i="14"/>
  <c r="P4" i="14" s="1"/>
  <c r="O3" i="14"/>
  <c r="P3" i="14" s="1"/>
  <c r="J13" i="14"/>
  <c r="K13" i="14" s="1"/>
  <c r="J9" i="14"/>
  <c r="K9" i="14" s="1"/>
  <c r="J8" i="14"/>
  <c r="K8" i="14" s="1"/>
  <c r="J4" i="14"/>
  <c r="J3" i="14"/>
  <c r="J43" i="14"/>
  <c r="K43" i="14" s="1"/>
  <c r="J38" i="14"/>
  <c r="K38" i="14" s="1"/>
  <c r="J34" i="14"/>
  <c r="K34" i="14" s="1"/>
  <c r="Q14" i="14" s="1"/>
  <c r="J33" i="14"/>
  <c r="K33" i="14" s="1"/>
  <c r="J29" i="14"/>
  <c r="K29" i="14" s="1"/>
  <c r="J28" i="14"/>
  <c r="K28" i="14" s="1"/>
  <c r="J24" i="14"/>
  <c r="K24" i="14" s="1"/>
  <c r="J23" i="14"/>
  <c r="K23" i="14" s="1"/>
  <c r="J19" i="14"/>
  <c r="K19" i="14" s="1"/>
  <c r="O18" i="14"/>
  <c r="K18" i="14"/>
  <c r="J18" i="14"/>
  <c r="O14" i="14"/>
  <c r="P14" i="14" s="1"/>
  <c r="J14" i="14"/>
  <c r="K14" i="14" s="1"/>
  <c r="O9" i="14"/>
  <c r="P9" i="14" s="1"/>
  <c r="P8" i="14"/>
  <c r="O8" i="14"/>
  <c r="K43" i="13"/>
  <c r="J43" i="13"/>
  <c r="K38" i="13"/>
  <c r="J38" i="13"/>
  <c r="K34" i="13"/>
  <c r="Q14" i="13" s="1"/>
  <c r="J34" i="13"/>
  <c r="J33" i="13"/>
  <c r="K33" i="13" s="1"/>
  <c r="Q13" i="13" s="1"/>
  <c r="K29" i="13"/>
  <c r="J29" i="13"/>
  <c r="K28" i="13"/>
  <c r="J28" i="13"/>
  <c r="K24" i="13"/>
  <c r="J24" i="13"/>
  <c r="J23" i="13"/>
  <c r="K23" i="13" s="1"/>
  <c r="K19" i="13"/>
  <c r="Q9" i="13" s="1"/>
  <c r="J19" i="13"/>
  <c r="J18" i="13"/>
  <c r="K18" i="13" s="1"/>
  <c r="Q8" i="13" s="1"/>
  <c r="O14" i="13"/>
  <c r="P14" i="13" s="1"/>
  <c r="K14" i="13"/>
  <c r="J14" i="13"/>
  <c r="O13" i="13"/>
  <c r="P13" i="13" s="1"/>
  <c r="K13" i="13"/>
  <c r="J13" i="13"/>
  <c r="P9" i="13"/>
  <c r="O9" i="13"/>
  <c r="K9" i="13"/>
  <c r="J8" i="13"/>
  <c r="K8" i="13" s="1"/>
  <c r="J4" i="13"/>
  <c r="O4" i="13" s="1"/>
  <c r="P4" i="13" s="1"/>
  <c r="J3" i="13"/>
  <c r="K3" i="13" s="1"/>
  <c r="O18" i="9"/>
  <c r="J13" i="9"/>
  <c r="K13" i="9" s="1"/>
  <c r="J3" i="9"/>
  <c r="J8" i="9"/>
  <c r="J13" i="11"/>
  <c r="K13" i="11" s="1"/>
  <c r="J14" i="11"/>
  <c r="K34" i="10"/>
  <c r="K13" i="10"/>
  <c r="J18" i="5"/>
  <c r="J13" i="5"/>
  <c r="K13" i="5" s="1"/>
  <c r="K33" i="4"/>
  <c r="K18" i="6"/>
  <c r="K14" i="6"/>
  <c r="K13" i="6"/>
  <c r="K4" i="1"/>
  <c r="K3" i="1"/>
  <c r="J3" i="6"/>
  <c r="K43" i="11"/>
  <c r="J43" i="11"/>
  <c r="J38" i="11"/>
  <c r="K38" i="11" s="1"/>
  <c r="K34" i="11"/>
  <c r="J34" i="11"/>
  <c r="J33" i="11"/>
  <c r="K33" i="11" s="1"/>
  <c r="Q13" i="11" s="1"/>
  <c r="K29" i="11"/>
  <c r="J29" i="11"/>
  <c r="J28" i="11"/>
  <c r="K28" i="11" s="1"/>
  <c r="K24" i="11"/>
  <c r="J24" i="11"/>
  <c r="J23" i="11"/>
  <c r="K23" i="11" s="1"/>
  <c r="K19" i="11"/>
  <c r="Q9" i="11" s="1"/>
  <c r="J19" i="11"/>
  <c r="J18" i="11"/>
  <c r="K18" i="11" s="1"/>
  <c r="Q14" i="11"/>
  <c r="O14" i="11"/>
  <c r="P14" i="11" s="1"/>
  <c r="K14" i="11"/>
  <c r="P13" i="11"/>
  <c r="O9" i="11"/>
  <c r="P9" i="11" s="1"/>
  <c r="K9" i="11"/>
  <c r="J9" i="11"/>
  <c r="J8" i="11"/>
  <c r="K8" i="11" s="1"/>
  <c r="J4" i="11"/>
  <c r="O4" i="11" s="1"/>
  <c r="P4" i="11" s="1"/>
  <c r="O3" i="11"/>
  <c r="P3" i="11" s="1"/>
  <c r="K3" i="11"/>
  <c r="J3" i="11"/>
  <c r="J44" i="10"/>
  <c r="K44" i="10" s="1"/>
  <c r="J43" i="10"/>
  <c r="K43" i="10" s="1"/>
  <c r="J39" i="10"/>
  <c r="J38" i="10"/>
  <c r="J34" i="10"/>
  <c r="J33" i="10"/>
  <c r="K33" i="10" s="1"/>
  <c r="J29" i="10"/>
  <c r="K29" i="10" s="1"/>
  <c r="J28" i="10"/>
  <c r="K28" i="10" s="1"/>
  <c r="K24" i="10"/>
  <c r="J23" i="10"/>
  <c r="K23" i="10" s="1"/>
  <c r="J19" i="10"/>
  <c r="K19" i="10" s="1"/>
  <c r="Q9" i="10" s="1"/>
  <c r="J18" i="10"/>
  <c r="P8" i="10" s="1"/>
  <c r="J14" i="10"/>
  <c r="K14" i="10" s="1"/>
  <c r="J13" i="10"/>
  <c r="J9" i="10"/>
  <c r="K9" i="10" s="1"/>
  <c r="J8" i="10"/>
  <c r="K8" i="10" s="1"/>
  <c r="J4" i="10"/>
  <c r="J3" i="10"/>
  <c r="O3" i="10" s="1"/>
  <c r="P3" i="10" s="1"/>
  <c r="J44" i="4"/>
  <c r="J43" i="4"/>
  <c r="J39" i="4"/>
  <c r="K39" i="4" s="1"/>
  <c r="J38" i="4"/>
  <c r="J34" i="4"/>
  <c r="J33" i="4"/>
  <c r="O9" i="4"/>
  <c r="P8" i="4"/>
  <c r="J23" i="4"/>
  <c r="J19" i="4"/>
  <c r="K19" i="4" s="1"/>
  <c r="J18" i="4"/>
  <c r="O4" i="4"/>
  <c r="P4" i="4" s="1"/>
  <c r="O3" i="4"/>
  <c r="P3" i="4" s="1"/>
  <c r="J14" i="4"/>
  <c r="K14" i="4" s="1"/>
  <c r="J13" i="4"/>
  <c r="J9" i="4"/>
  <c r="K9" i="4" s="1"/>
  <c r="J8" i="4"/>
  <c r="J4" i="4"/>
  <c r="J3" i="4"/>
  <c r="J43" i="9"/>
  <c r="J38" i="9"/>
  <c r="K38" i="9" s="1"/>
  <c r="J34" i="9"/>
  <c r="O14" i="9" s="1"/>
  <c r="P14" i="9" s="1"/>
  <c r="J33" i="9"/>
  <c r="K33" i="9" s="1"/>
  <c r="K29" i="9"/>
  <c r="J29" i="9"/>
  <c r="K28" i="9"/>
  <c r="J28" i="9"/>
  <c r="J24" i="9"/>
  <c r="K24" i="9" s="1"/>
  <c r="J23" i="9"/>
  <c r="K23" i="9" s="1"/>
  <c r="K19" i="9"/>
  <c r="Q9" i="9" s="1"/>
  <c r="J19" i="9"/>
  <c r="J18" i="9"/>
  <c r="K18" i="9" s="1"/>
  <c r="J14" i="9"/>
  <c r="K14" i="9" s="1"/>
  <c r="O9" i="9"/>
  <c r="P9" i="9" s="1"/>
  <c r="J9" i="9"/>
  <c r="K9" i="9" s="1"/>
  <c r="O8" i="9"/>
  <c r="P8" i="9" s="1"/>
  <c r="J4" i="9"/>
  <c r="K4" i="9" s="1"/>
  <c r="P13" i="5"/>
  <c r="J43" i="5"/>
  <c r="J38" i="5"/>
  <c r="O9" i="5"/>
  <c r="P9" i="5" s="1"/>
  <c r="P8" i="5"/>
  <c r="J23" i="5"/>
  <c r="J19" i="5"/>
  <c r="J9" i="5"/>
  <c r="J8" i="5"/>
  <c r="K8" i="5" s="1"/>
  <c r="J4" i="5"/>
  <c r="J3" i="5"/>
  <c r="K3" i="5" s="1"/>
  <c r="J44" i="7"/>
  <c r="K44" i="7" s="1"/>
  <c r="J43" i="7"/>
  <c r="K43" i="7" s="1"/>
  <c r="J39" i="7"/>
  <c r="K39" i="7" s="1"/>
  <c r="J38" i="7"/>
  <c r="K38" i="7" s="1"/>
  <c r="K34" i="7"/>
  <c r="K33" i="7"/>
  <c r="Q13" i="7" s="1"/>
  <c r="K29" i="7"/>
  <c r="K28" i="7"/>
  <c r="J24" i="7"/>
  <c r="K24" i="7" s="1"/>
  <c r="K23" i="7"/>
  <c r="J19" i="7"/>
  <c r="J18" i="7"/>
  <c r="K18" i="7" s="1"/>
  <c r="J14" i="7"/>
  <c r="J13" i="7"/>
  <c r="K13" i="7" s="1"/>
  <c r="J9" i="7"/>
  <c r="K9" i="7" s="1"/>
  <c r="J8" i="7"/>
  <c r="K8" i="7" s="1"/>
  <c r="J4" i="7"/>
  <c r="K4" i="7" s="1"/>
  <c r="J3" i="7"/>
  <c r="K3" i="7" s="1"/>
  <c r="Q4" i="6"/>
  <c r="Q3" i="6"/>
  <c r="J44" i="6"/>
  <c r="J43" i="6"/>
  <c r="J39" i="6"/>
  <c r="J38" i="6"/>
  <c r="J24" i="6"/>
  <c r="K24" i="6" s="1"/>
  <c r="J19" i="6"/>
  <c r="J18" i="6"/>
  <c r="J13" i="6"/>
  <c r="J14" i="6"/>
  <c r="J9" i="6"/>
  <c r="K9" i="6" s="1"/>
  <c r="J8" i="6"/>
  <c r="K8" i="6" s="1"/>
  <c r="K4" i="6"/>
  <c r="J4" i="6"/>
  <c r="O3" i="6"/>
  <c r="K44" i="6"/>
  <c r="K43" i="6"/>
  <c r="K39" i="6"/>
  <c r="K38" i="6"/>
  <c r="K34" i="6"/>
  <c r="Q14" i="6" s="1"/>
  <c r="K33" i="6"/>
  <c r="Q13" i="6" s="1"/>
  <c r="K29" i="6"/>
  <c r="K28" i="6"/>
  <c r="K19" i="6"/>
  <c r="K9" i="1"/>
  <c r="L4" i="1"/>
  <c r="K43" i="5"/>
  <c r="K38" i="5"/>
  <c r="J34" i="5"/>
  <c r="K34" i="5" s="1"/>
  <c r="J33" i="5"/>
  <c r="K33" i="5" s="1"/>
  <c r="J29" i="5"/>
  <c r="K29" i="5" s="1"/>
  <c r="J28" i="5"/>
  <c r="K28" i="5" s="1"/>
  <c r="J24" i="5"/>
  <c r="K24" i="5" s="1"/>
  <c r="K23" i="5"/>
  <c r="K19" i="5"/>
  <c r="O14" i="5"/>
  <c r="P14" i="5" s="1"/>
  <c r="K14" i="5"/>
  <c r="K9" i="5"/>
  <c r="K4" i="5"/>
  <c r="O4" i="5"/>
  <c r="P4" i="5" s="1"/>
  <c r="O3" i="5"/>
  <c r="P3" i="5" s="1"/>
  <c r="K44" i="4"/>
  <c r="K43" i="4"/>
  <c r="K38" i="4"/>
  <c r="K29" i="4"/>
  <c r="J29" i="4"/>
  <c r="J28" i="4"/>
  <c r="K28" i="4" s="1"/>
  <c r="K24" i="4"/>
  <c r="K23" i="4"/>
  <c r="K13" i="4"/>
  <c r="K8" i="4"/>
  <c r="K4" i="4"/>
  <c r="K3" i="4"/>
  <c r="L3" i="1"/>
  <c r="L9" i="1"/>
  <c r="K8" i="1"/>
  <c r="L8" i="1" s="1"/>
  <c r="R3" i="1" s="1"/>
  <c r="O3" i="16" l="1"/>
  <c r="P3" i="16" s="1"/>
  <c r="K3" i="16"/>
  <c r="O4" i="16"/>
  <c r="P4" i="16" s="1"/>
  <c r="Q4" i="16"/>
  <c r="O13" i="16"/>
  <c r="P13" i="16" s="1"/>
  <c r="Q8" i="15"/>
  <c r="Q3" i="15"/>
  <c r="Q9" i="15"/>
  <c r="O13" i="15"/>
  <c r="P13" i="15" s="1"/>
  <c r="K3" i="14"/>
  <c r="Q3" i="14" s="1"/>
  <c r="Q9" i="14"/>
  <c r="Q8" i="14"/>
  <c r="Q13" i="14"/>
  <c r="K4" i="14"/>
  <c r="Q4" i="14" s="1"/>
  <c r="O13" i="14"/>
  <c r="P13" i="14" s="1"/>
  <c r="O3" i="9"/>
  <c r="P3" i="9" s="1"/>
  <c r="Q3" i="13"/>
  <c r="O3" i="13"/>
  <c r="P3" i="13" s="1"/>
  <c r="O8" i="13"/>
  <c r="P8" i="13" s="1"/>
  <c r="K4" i="13"/>
  <c r="Q4" i="13" s="1"/>
  <c r="O13" i="9"/>
  <c r="P13" i="9" s="1"/>
  <c r="K43" i="9"/>
  <c r="K8" i="9"/>
  <c r="Q3" i="11"/>
  <c r="P8" i="11"/>
  <c r="K4" i="11"/>
  <c r="Q4" i="11" s="1"/>
  <c r="O14" i="10"/>
  <c r="P14" i="10" s="1"/>
  <c r="O13" i="10"/>
  <c r="P13" i="10" s="1"/>
  <c r="O4" i="10"/>
  <c r="P4" i="10" s="1"/>
  <c r="K38" i="10"/>
  <c r="Q13" i="10" s="1"/>
  <c r="K39" i="10"/>
  <c r="Q14" i="10" s="1"/>
  <c r="K4" i="10"/>
  <c r="Q4" i="10" s="1"/>
  <c r="K3" i="10"/>
  <c r="Q3" i="10" s="1"/>
  <c r="O9" i="10"/>
  <c r="P9" i="10" s="1"/>
  <c r="K18" i="10"/>
  <c r="O14" i="4"/>
  <c r="P14" i="4" s="1"/>
  <c r="Q13" i="4"/>
  <c r="K34" i="4"/>
  <c r="P9" i="4"/>
  <c r="Q9" i="4"/>
  <c r="Q3" i="4"/>
  <c r="Q13" i="9"/>
  <c r="Q8" i="9"/>
  <c r="O4" i="9"/>
  <c r="P4" i="9" s="1"/>
  <c r="Q4" i="9"/>
  <c r="K34" i="9"/>
  <c r="Q14" i="9" s="1"/>
  <c r="K3" i="9"/>
  <c r="Q3" i="9" s="1"/>
  <c r="Q4" i="5"/>
  <c r="Q3" i="5"/>
  <c r="O9" i="7"/>
  <c r="P9" i="7" s="1"/>
  <c r="K19" i="7"/>
  <c r="Q9" i="7" s="1"/>
  <c r="O4" i="7"/>
  <c r="P4" i="7" s="1"/>
  <c r="O3" i="7"/>
  <c r="P3" i="7" s="1"/>
  <c r="Q14" i="7"/>
  <c r="Q4" i="7"/>
  <c r="Q3" i="7"/>
  <c r="K14" i="7"/>
  <c r="O14" i="7"/>
  <c r="P14" i="7" s="1"/>
  <c r="O13" i="7"/>
  <c r="P13" i="7" s="1"/>
  <c r="O4" i="6"/>
  <c r="P4" i="6" s="1"/>
  <c r="P3" i="6"/>
  <c r="O13" i="6"/>
  <c r="P9" i="6"/>
  <c r="K3" i="6"/>
  <c r="O14" i="6"/>
  <c r="P14" i="6" s="1"/>
  <c r="K23" i="6"/>
  <c r="Q14" i="5"/>
  <c r="Q9" i="5"/>
  <c r="K18" i="5"/>
  <c r="Q14" i="4"/>
  <c r="Q4" i="4"/>
  <c r="K18" i="4"/>
</calcChain>
</file>

<file path=xl/sharedStrings.xml><?xml version="1.0" encoding="utf-8"?>
<sst xmlns="http://schemas.openxmlformats.org/spreadsheetml/2006/main" count="940" uniqueCount="111">
  <si>
    <t>Track Plate 1</t>
  </si>
  <si>
    <t>Dilution Factor Counted</t>
  </si>
  <si>
    <t>Avg. Cells</t>
  </si>
  <si>
    <t>CFU per mL</t>
  </si>
  <si>
    <t>Stdev</t>
  </si>
  <si>
    <t>A</t>
  </si>
  <si>
    <t>B</t>
  </si>
  <si>
    <t>Dilution Factor</t>
  </si>
  <si>
    <t xml:space="preserve">Track Plate 2 </t>
  </si>
  <si>
    <t>Track Plate 3</t>
  </si>
  <si>
    <t>Track Plate 4</t>
  </si>
  <si>
    <t>Track Plate 5</t>
  </si>
  <si>
    <t>Track Plate 7</t>
  </si>
  <si>
    <t>Track Plate 8</t>
  </si>
  <si>
    <t>Track Plate 9</t>
  </si>
  <si>
    <t>Track Plates 1,2,3</t>
  </si>
  <si>
    <t>Track Plates 4,5,6</t>
  </si>
  <si>
    <t>Track Plates 7,8,9</t>
  </si>
  <si>
    <t>Track Plate 1 - 4°C</t>
  </si>
  <si>
    <t>Track Plate 2 - 4°C</t>
  </si>
  <si>
    <t>Track Plate 3 - 4°C</t>
  </si>
  <si>
    <t>Track Plate 4 - 16°C</t>
  </si>
  <si>
    <t>Track Plate 5 - 16°C</t>
  </si>
  <si>
    <t>Track Plate 7 - 25°C</t>
  </si>
  <si>
    <t>Track Plate 6 - 16°C</t>
  </si>
  <si>
    <t>Track Plate 8 - 25°C</t>
  </si>
  <si>
    <t>Track Plate 9 - 25°C</t>
  </si>
  <si>
    <t>Date Plated</t>
  </si>
  <si>
    <t>Day #</t>
  </si>
  <si>
    <t>Date Counted</t>
  </si>
  <si>
    <t>extra observations</t>
  </si>
  <si>
    <t>Plates</t>
  </si>
  <si>
    <t>#1-3 (4C)</t>
  </si>
  <si>
    <t>#4-6 (16C)</t>
  </si>
  <si>
    <t>#7-9 (24C)</t>
  </si>
  <si>
    <t xml:space="preserve">Days passed </t>
  </si>
  <si>
    <t xml:space="preserve">probably could have taken out a day earler </t>
  </si>
  <si>
    <t>Track Plate 5 - no growth</t>
  </si>
  <si>
    <t>Track Plate 6 - no growth</t>
  </si>
  <si>
    <t>Track Plate 7- no growth</t>
  </si>
  <si>
    <t xml:space="preserve">no growth on plates 5,6,7 </t>
  </si>
  <si>
    <t>300 uL Plates</t>
  </si>
  <si>
    <t>7A</t>
  </si>
  <si>
    <t>7B</t>
  </si>
  <si>
    <t>8A</t>
  </si>
  <si>
    <t>8B</t>
  </si>
  <si>
    <t>9A</t>
  </si>
  <si>
    <t>9B</t>
  </si>
  <si>
    <t xml:space="preserve">no growth on plates 6 and 3B+ 5B converged </t>
  </si>
  <si>
    <t>Sample</t>
  </si>
  <si>
    <t>Day 1</t>
  </si>
  <si>
    <t>Day 0</t>
  </si>
  <si>
    <t>Day 4</t>
  </si>
  <si>
    <t>Day 7</t>
  </si>
  <si>
    <t>Day 14</t>
  </si>
  <si>
    <t>total</t>
  </si>
  <si>
    <t>Big only</t>
  </si>
  <si>
    <t>counted  plate 4A and 4B on 3/7</t>
  </si>
  <si>
    <t>a lot on 2A/B so big est. and 3B converged</t>
  </si>
  <si>
    <t>4A</t>
  </si>
  <si>
    <t>4B</t>
  </si>
  <si>
    <t>5A</t>
  </si>
  <si>
    <t>5B</t>
  </si>
  <si>
    <t>6A</t>
  </si>
  <si>
    <t>6B</t>
  </si>
  <si>
    <t xml:space="preserve">Avg. </t>
  </si>
  <si>
    <t>avg</t>
  </si>
  <si>
    <t>CFU/mL</t>
  </si>
  <si>
    <t>Day 21</t>
  </si>
  <si>
    <t>Day 28</t>
  </si>
  <si>
    <t>Day 35</t>
  </si>
  <si>
    <t>Track Plate 4 - no growth</t>
  </si>
  <si>
    <t>poster colors</t>
  </si>
  <si>
    <t>#9C7F21</t>
  </si>
  <si>
    <t>#D3E5C1</t>
  </si>
  <si>
    <t>#EBD77E</t>
  </si>
  <si>
    <t>#3F7684</t>
  </si>
  <si>
    <t>#3A3516</t>
  </si>
  <si>
    <t>1A</t>
  </si>
  <si>
    <t>1B</t>
  </si>
  <si>
    <t>2A</t>
  </si>
  <si>
    <t>2B</t>
  </si>
  <si>
    <t>3A</t>
  </si>
  <si>
    <t>3B</t>
  </si>
  <si>
    <t>Avg. cells</t>
  </si>
  <si>
    <t>#306B34</t>
  </si>
  <si>
    <r>
      <t>4</t>
    </r>
    <r>
      <rPr>
        <b/>
        <sz val="11"/>
        <color theme="1"/>
        <rFont val="Calibri"/>
        <family val="2"/>
      </rPr>
      <t>°C A</t>
    </r>
  </si>
  <si>
    <r>
      <t>4</t>
    </r>
    <r>
      <rPr>
        <b/>
        <sz val="11"/>
        <color theme="1"/>
        <rFont val="Calibri"/>
        <family val="2"/>
      </rPr>
      <t xml:space="preserve">°C </t>
    </r>
  </si>
  <si>
    <r>
      <t>4</t>
    </r>
    <r>
      <rPr>
        <b/>
        <sz val="11"/>
        <color theme="1"/>
        <rFont val="Calibri"/>
        <family val="2"/>
      </rPr>
      <t>°C B</t>
    </r>
  </si>
  <si>
    <r>
      <t>4</t>
    </r>
    <r>
      <rPr>
        <b/>
        <sz val="11"/>
        <color theme="1"/>
        <rFont val="Calibri"/>
        <family val="2"/>
      </rPr>
      <t>°C C</t>
    </r>
  </si>
  <si>
    <t>16°C A</t>
  </si>
  <si>
    <t>16°C B</t>
  </si>
  <si>
    <t>16°C C</t>
  </si>
  <si>
    <t>25°C A</t>
  </si>
  <si>
    <t>25°C B</t>
  </si>
  <si>
    <t>25°C C</t>
  </si>
  <si>
    <t>Total Avgs</t>
  </si>
  <si>
    <t xml:space="preserve">25°C </t>
  </si>
  <si>
    <t xml:space="preserve">16°C </t>
  </si>
  <si>
    <t>Day 42</t>
  </si>
  <si>
    <t>avg. CFU/mL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</si>
  <si>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B</t>
    </r>
  </si>
  <si>
    <t>STDVS</t>
  </si>
  <si>
    <t>converge</t>
  </si>
  <si>
    <t>Avg CFU/mL</t>
  </si>
  <si>
    <t>Avg. SD</t>
  </si>
  <si>
    <t>Avg. CFU/mL</t>
  </si>
  <si>
    <t>Avg. STDEV</t>
  </si>
  <si>
    <t>Avg STDV</t>
  </si>
  <si>
    <t>STDV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</si>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</sst>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A3516"/>
        <bgColor indexed="64"/>
      </patternFill>
    </fill>
    <fill>
      <patternFill patternType="solid">
        <fgColor rgb="FF3F7684"/>
        <bgColor indexed="64"/>
      </patternFill>
    </fill>
    <fill>
      <patternFill patternType="solid">
        <fgColor rgb="FFEBD77E"/>
        <bgColor indexed="64"/>
      </patternFill>
    </fill>
    <fill>
      <patternFill patternType="solid">
        <fgColor rgb="FFD3E5C1"/>
        <bgColor indexed="64"/>
      </patternFill>
    </fill>
    <fill>
      <patternFill patternType="solid">
        <fgColor rgb="FF9C7F21"/>
        <bgColor indexed="64"/>
      </patternFill>
    </fill>
    <fill>
      <patternFill patternType="solid">
        <fgColor rgb="FF306B34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0" xfId="0" applyFill="1"/>
    <xf numFmtId="0" fontId="2" fillId="6" borderId="1" xfId="0" applyFont="1" applyFill="1" applyBorder="1" applyAlignment="1"/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16" fontId="0" fillId="0" borderId="6" xfId="0" applyNumberFormat="1" applyBorder="1"/>
    <xf numFmtId="14" fontId="0" fillId="0" borderId="6" xfId="0" applyNumberForma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6" xfId="0" applyFill="1" applyBorder="1"/>
    <xf numFmtId="164" fontId="2" fillId="0" borderId="1" xfId="0" applyNumberFormat="1" applyFont="1" applyBorder="1" applyAlignment="1">
      <alignment horizontal="center"/>
    </xf>
    <xf numFmtId="0" fontId="1" fillId="5" borderId="6" xfId="0" applyFont="1" applyFill="1" applyBorder="1" applyAlignment="1"/>
    <xf numFmtId="0" fontId="2" fillId="0" borderId="8" xfId="0" applyFont="1" applyBorder="1" applyAlignment="1">
      <alignment horizontal="center"/>
    </xf>
    <xf numFmtId="0" fontId="1" fillId="5" borderId="9" xfId="0" applyFont="1" applyFill="1" applyBorder="1" applyAlignment="1"/>
    <xf numFmtId="0" fontId="0" fillId="0" borderId="9" xfId="0" applyBorder="1"/>
    <xf numFmtId="0" fontId="0" fillId="0" borderId="0" xfId="0" applyFont="1" applyFill="1" applyBorder="1" applyAlignment="1"/>
    <xf numFmtId="0" fontId="0" fillId="0" borderId="0" xfId="0" applyFill="1"/>
    <xf numFmtId="0" fontId="4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12" borderId="0" xfId="0" applyFill="1"/>
    <xf numFmtId="0" fontId="6" fillId="0" borderId="0" xfId="0" applyFont="1" applyAlignment="1">
      <alignment horizontal="center"/>
    </xf>
    <xf numFmtId="11" fontId="0" fillId="0" borderId="0" xfId="0" applyNumberFormat="1" applyFont="1" applyAlignment="1">
      <alignment horizontal="center"/>
    </xf>
    <xf numFmtId="11" fontId="0" fillId="0" borderId="0" xfId="0" applyNumberFormat="1"/>
    <xf numFmtId="11" fontId="0" fillId="0" borderId="0" xfId="0" applyNumberFormat="1" applyFill="1" applyBorder="1"/>
    <xf numFmtId="11" fontId="2" fillId="0" borderId="1" xfId="0" applyNumberFormat="1" applyFont="1" applyBorder="1" applyAlignment="1">
      <alignment horizontal="center"/>
    </xf>
    <xf numFmtId="11" fontId="0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Fill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4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F7684"/>
      <color rgb="FF306B34"/>
      <color rgb="FFD3E5C1"/>
      <color rgb="FF9C7F21"/>
      <color rgb="FFEBD77E"/>
      <color rgb="FF3A35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'Day 0'!$Q$3:$Q$4</c:f>
              <c:numCache>
                <c:formatCode>General</c:formatCode>
                <c:ptCount val="2"/>
                <c:pt idx="0">
                  <c:v>8749999.9999999981</c:v>
                </c:pt>
                <c:pt idx="1">
                  <c:v>8850000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2-4B5D-9877-1C4E5643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993600"/>
        <c:axId val="1513992352"/>
      </c:barChart>
      <c:catAx>
        <c:axId val="15139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92352"/>
        <c:crosses val="autoZero"/>
        <c:auto val="1"/>
        <c:lblAlgn val="ctr"/>
        <c:lblOffset val="100"/>
        <c:noMultiLvlLbl val="0"/>
      </c:catAx>
      <c:valAx>
        <c:axId val="15139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9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'overall graph'!$U$4</c:f>
              <c:strCache>
                <c:ptCount val="1"/>
                <c:pt idx="0">
                  <c:v>4°C </c:v>
                </c:pt>
              </c:strCache>
            </c:strRef>
          </c:tx>
          <c:spPr>
            <a:ln w="28575" cap="rnd">
              <a:solidFill>
                <a:srgbClr val="306B3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306B3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'overall graph'!$AG$4:$AM$4</c:f>
                <c:numCache>
                  <c:formatCode>General</c:formatCode>
                  <c:ptCount val="7"/>
                  <c:pt idx="0">
                    <c:v>3323401.8715767735</c:v>
                  </c:pt>
                  <c:pt idx="1">
                    <c:v>911500.5942583516</c:v>
                  </c:pt>
                  <c:pt idx="2">
                    <c:v>222542.13084267886</c:v>
                  </c:pt>
                  <c:pt idx="3">
                    <c:v>69342.146875715742</c:v>
                  </c:pt>
                  <c:pt idx="4">
                    <c:v>49644.570028688271</c:v>
                  </c:pt>
                  <c:pt idx="5">
                    <c:v>5463.7441374939954</c:v>
                  </c:pt>
                  <c:pt idx="6">
                    <c:v>577.35026918962569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graph'!$V$4:$AD$4</c:f>
              <c:numCache>
                <c:formatCode>0.00</c:formatCode>
                <c:ptCount val="9"/>
                <c:pt idx="0">
                  <c:v>8850000</c:v>
                </c:pt>
                <c:pt idx="1">
                  <c:v>4933333.333333333</c:v>
                </c:pt>
                <c:pt idx="2">
                  <c:v>1280000</c:v>
                </c:pt>
                <c:pt idx="3">
                  <c:v>1226666.6666666667</c:v>
                </c:pt>
                <c:pt idx="4">
                  <c:v>102833.33333333333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0-44C1-B105-22CB6644E929}"/>
            </c:ext>
          </c:extLst>
        </c:ser>
        <c:ser>
          <c:idx val="1"/>
          <c:order val="1"/>
          <c:tx>
            <c:strRef>
              <c:f>'overall graph'!$U$5</c:f>
              <c:strCache>
                <c:ptCount val="1"/>
                <c:pt idx="0">
                  <c:v>16°C </c:v>
                </c:pt>
              </c:strCache>
            </c:strRef>
          </c:tx>
          <c:spPr>
            <a:ln w="28575" cap="rnd">
              <a:solidFill>
                <a:srgbClr val="3F768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3F768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'overall graph'!$AG$5:$AO$5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1479479.074990022</c:v>
                  </c:pt>
                  <c:pt idx="2">
                    <c:v>280237.99409311602</c:v>
                  </c:pt>
                  <c:pt idx="3">
                    <c:v>1760.9183210283586</c:v>
                  </c:pt>
                  <c:pt idx="4">
                    <c:v>80.829037686547608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graph'!$V$5:$AD$5</c:f>
              <c:numCache>
                <c:formatCode>0.00</c:formatCode>
                <c:ptCount val="9"/>
                <c:pt idx="0">
                  <c:v>8850000</c:v>
                </c:pt>
                <c:pt idx="1">
                  <c:v>1991666.6666666667</c:v>
                </c:pt>
                <c:pt idx="2">
                  <c:v>313333.33333333331</c:v>
                </c:pt>
                <c:pt idx="3">
                  <c:v>1016.6666666666666</c:v>
                </c:pt>
                <c:pt idx="4">
                  <c:v>155.55555555555554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0-44C1-B105-22CB6644E929}"/>
            </c:ext>
          </c:extLst>
        </c:ser>
        <c:ser>
          <c:idx val="2"/>
          <c:order val="2"/>
          <c:tx>
            <c:strRef>
              <c:f>'overall graph'!$U$6</c:f>
              <c:strCache>
                <c:ptCount val="1"/>
                <c:pt idx="0">
                  <c:v>25°C </c:v>
                </c:pt>
              </c:strCache>
            </c:strRef>
          </c:tx>
          <c:spPr>
            <a:ln w="28575" cap="rnd">
              <a:solidFill>
                <a:srgbClr val="9C7F2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'overall graph'!$AG$6:$AO$6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82613.558209291528</c:v>
                  </c:pt>
                  <c:pt idx="2">
                    <c:v>6993.0322464578985</c:v>
                  </c:pt>
                  <c:pt idx="3">
                    <c:v>138.61751265556171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graph'!$V$6:$AD$6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0-44C1-B105-22CB6644E929}"/>
            </c:ext>
          </c:extLst>
        </c:ser>
        <c:ser>
          <c:idx val="3"/>
          <c:order val="3"/>
          <c:tx>
            <c:strRef>
              <c:f>'overall graph'!$U$7</c:f>
              <c:strCache>
                <c:ptCount val="1"/>
                <c:pt idx="0">
                  <c:v>4°C B</c:v>
                </c:pt>
              </c:strCache>
            </c:strRef>
          </c:tx>
          <c:spPr>
            <a:ln w="28575" cap="rnd">
              <a:solidFill>
                <a:srgbClr val="306B34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'overall graph'!$AG$7:$AO$7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812916.55988381128</c:v>
                  </c:pt>
                  <c:pt idx="2">
                    <c:v>135677.31325956175</c:v>
                  </c:pt>
                  <c:pt idx="3">
                    <c:v>125830.57392117883</c:v>
                  </c:pt>
                  <c:pt idx="4">
                    <c:v>27387.649284546729</c:v>
                  </c:pt>
                  <c:pt idx="5">
                    <c:v>4271.2215270731785</c:v>
                  </c:pt>
                  <c:pt idx="6">
                    <c:v>577.35026918962569</c:v>
                  </c:pt>
                  <c:pt idx="8">
                    <c:v>0.1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graph'!$V$7:$AD$7</c:f>
              <c:numCache>
                <c:formatCode>0.00</c:formatCode>
                <c:ptCount val="9"/>
                <c:pt idx="0">
                  <c:v>8850000</c:v>
                </c:pt>
                <c:pt idx="1">
                  <c:v>3233333.3333333335</c:v>
                </c:pt>
                <c:pt idx="2">
                  <c:v>986666.66666666663</c:v>
                </c:pt>
                <c:pt idx="3">
                  <c:v>936666.66666666663</c:v>
                </c:pt>
                <c:pt idx="4">
                  <c:v>64166.666666666672</c:v>
                </c:pt>
                <c:pt idx="5">
                  <c:v>5366.6666666666661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0-44C1-B105-22CB6644E929}"/>
            </c:ext>
          </c:extLst>
        </c:ser>
        <c:ser>
          <c:idx val="4"/>
          <c:order val="4"/>
          <c:tx>
            <c:strRef>
              <c:f>'overall graph'!$U$8</c:f>
              <c:strCache>
                <c:ptCount val="1"/>
                <c:pt idx="0">
                  <c:v>16°C B</c:v>
                </c:pt>
              </c:strCache>
            </c:strRef>
          </c:tx>
          <c:spPr>
            <a:ln w="28575" cap="rnd">
              <a:solidFill>
                <a:srgbClr val="3F7684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'overall graph'!$AG$8:$AO$8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722097.63882732647</c:v>
                  </c:pt>
                  <c:pt idx="2">
                    <c:v>198515.32266637083</c:v>
                  </c:pt>
                  <c:pt idx="3">
                    <c:v>1356.7731325956206</c:v>
                  </c:pt>
                  <c:pt idx="4">
                    <c:v>78.230961475194292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graph'!$V$8:$AD$8</c:f>
              <c:numCache>
                <c:formatCode>0.00</c:formatCode>
                <c:ptCount val="9"/>
                <c:pt idx="0">
                  <c:v>8850000</c:v>
                </c:pt>
                <c:pt idx="1">
                  <c:v>1385000</c:v>
                </c:pt>
                <c:pt idx="2">
                  <c:v>228333.33333333331</c:v>
                </c:pt>
                <c:pt idx="3">
                  <c:v>783.33333333333326</c:v>
                </c:pt>
                <c:pt idx="4">
                  <c:v>150.55555555555554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70-44C1-B105-22CB6644E929}"/>
            </c:ext>
          </c:extLst>
        </c:ser>
        <c:ser>
          <c:idx val="5"/>
          <c:order val="5"/>
          <c:tx>
            <c:strRef>
              <c:f>'overall graph'!$U$9</c:f>
              <c:strCache>
                <c:ptCount val="1"/>
                <c:pt idx="0">
                  <c:v>25°C B</c:v>
                </c:pt>
              </c:strCache>
            </c:strRef>
          </c:tx>
          <c:spPr>
            <a:ln w="28575" cap="rnd">
              <a:solidFill>
                <a:srgbClr val="9C7F21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'overall graph'!$AG$9:$AO$9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365923.48927063972</c:v>
                  </c:pt>
                  <c:pt idx="2">
                    <c:v>5507.267925205746</c:v>
                  </c:pt>
                  <c:pt idx="3">
                    <c:v>66.729137397225358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graph'!$V$9:$AD$9</c:f>
              <c:numCache>
                <c:formatCode>0.00</c:formatCode>
                <c:ptCount val="9"/>
                <c:pt idx="0">
                  <c:v>8850000</c:v>
                </c:pt>
                <c:pt idx="1">
                  <c:v>790000</c:v>
                </c:pt>
                <c:pt idx="2">
                  <c:v>9550</c:v>
                </c:pt>
                <c:pt idx="3">
                  <c:v>76.666666666666671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70-44C1-B105-22CB6644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18207"/>
        <c:axId val="1173426111"/>
      </c:lineChart>
      <c:catAx>
        <c:axId val="117341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426111"/>
        <c:crosses val="autoZero"/>
        <c:auto val="1"/>
        <c:lblAlgn val="ctr"/>
        <c:lblOffset val="100"/>
        <c:noMultiLvlLbl val="0"/>
      </c:catAx>
      <c:valAx>
        <c:axId val="1173426111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vs</a:t>
                </a:r>
                <a:r>
                  <a:rPr lang="en-US" baseline="0"/>
                  <a:t> Big CFU/mL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41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</a:t>
            </a:r>
            <a:r>
              <a:rPr lang="en-US" baseline="0"/>
              <a:t> 4C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(total)'!$Q$3:$Q$4</c:f>
                <c:numCache>
                  <c:formatCode>General</c:formatCode>
                  <c:ptCount val="2"/>
                  <c:pt idx="0">
                    <c:v>911500.5942583516</c:v>
                  </c:pt>
                  <c:pt idx="1">
                    <c:v>3041381.26514911</c:v>
                  </c:pt>
                </c:numCache>
              </c:numRef>
            </c:plus>
            <c:minus>
              <c:numRef>
                <c:f>'Day 1 (total)'!$Q$3:$Q$4</c:f>
                <c:numCache>
                  <c:formatCode>General</c:formatCode>
                  <c:ptCount val="2"/>
                  <c:pt idx="0">
                    <c:v>911500.5942583516</c:v>
                  </c:pt>
                  <c:pt idx="1">
                    <c:v>3041381.26514911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(total)'!$P$3:$P$4</c:f>
              <c:numCache>
                <c:formatCode>General</c:formatCode>
                <c:ptCount val="2"/>
                <c:pt idx="0">
                  <c:v>4933333.333333333</c:v>
                </c:pt>
                <c:pt idx="1">
                  <c:v>6999999.9999999991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7-4118-AB87-F935E111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484064"/>
        <c:axId val="1355484480"/>
      </c:barChart>
      <c:catAx>
        <c:axId val="13554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480"/>
        <c:crosses val="autoZero"/>
        <c:auto val="1"/>
        <c:lblAlgn val="ctr"/>
        <c:lblOffset val="100"/>
        <c:noMultiLvlLbl val="0"/>
      </c:catAx>
      <c:valAx>
        <c:axId val="13554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 16C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(total)'!$Q$8:$Q$9</c:f>
                <c:numCache>
                  <c:formatCode>General</c:formatCode>
                  <c:ptCount val="2"/>
                  <c:pt idx="0">
                    <c:v>1479479.074990022</c:v>
                  </c:pt>
                  <c:pt idx="1">
                    <c:v>1804392.7879852911</c:v>
                  </c:pt>
                </c:numCache>
              </c:numRef>
            </c:plus>
            <c:minus>
              <c:numRef>
                <c:f>'Day 1 (total)'!$Q$8:$Q$9</c:f>
                <c:numCache>
                  <c:formatCode>General</c:formatCode>
                  <c:ptCount val="2"/>
                  <c:pt idx="0">
                    <c:v>1479479.074990022</c:v>
                  </c:pt>
                  <c:pt idx="1">
                    <c:v>1804392.7879852911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(total)'!$P$8:$P$9</c:f>
              <c:numCache>
                <c:formatCode>General</c:formatCode>
                <c:ptCount val="2"/>
                <c:pt idx="0">
                  <c:v>1991666.6666666667</c:v>
                </c:pt>
                <c:pt idx="1">
                  <c:v>1616666.6666666667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9-4F0D-BB57-FEA1B631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507776"/>
        <c:axId val="1355509856"/>
      </c:barChart>
      <c:catAx>
        <c:axId val="13555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9856"/>
        <c:crosses val="autoZero"/>
        <c:auto val="1"/>
        <c:lblAlgn val="ctr"/>
        <c:lblOffset val="100"/>
        <c:noMultiLvlLbl val="0"/>
      </c:catAx>
      <c:valAx>
        <c:axId val="135550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</a:t>
            </a:r>
            <a:r>
              <a:rPr lang="en-US" baseline="0"/>
              <a:t> for 25C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(total)'!$Q$13:$Q$14</c:f>
                <c:numCache>
                  <c:formatCode>General</c:formatCode>
                  <c:ptCount val="2"/>
                  <c:pt idx="0">
                    <c:v>82613.558209291528</c:v>
                  </c:pt>
                  <c:pt idx="1">
                    <c:v>288675.13459481229</c:v>
                  </c:pt>
                </c:numCache>
              </c:numRef>
            </c:plus>
            <c:minus>
              <c:numRef>
                <c:f>'Day 1 (total)'!$Q$13:$Q$14</c:f>
                <c:numCache>
                  <c:formatCode>General</c:formatCode>
                  <c:ptCount val="2"/>
                  <c:pt idx="0">
                    <c:v>82613.558209291528</c:v>
                  </c:pt>
                  <c:pt idx="1">
                    <c:v>288675.13459481229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(total)'!$P$13:$P$14</c:f>
              <c:numCache>
                <c:formatCode>General</c:formatCode>
                <c:ptCount val="2"/>
                <c:pt idx="0">
                  <c:v>1520000</c:v>
                </c:pt>
                <c:pt idx="1">
                  <c:v>2166666.6666666665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4-4E85-893E-DA4B4749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4911344"/>
        <c:axId val="1504910928"/>
      </c:barChart>
      <c:catAx>
        <c:axId val="15049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0928"/>
        <c:crosses val="autoZero"/>
        <c:auto val="1"/>
        <c:lblAlgn val="ctr"/>
        <c:lblOffset val="100"/>
        <c:noMultiLvlLbl val="0"/>
      </c:catAx>
      <c:valAx>
        <c:axId val="150491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</a:t>
            </a:r>
            <a:r>
              <a:rPr lang="en-US" baseline="0"/>
              <a:t> 4C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only)'!$Q$3:$Q$4</c:f>
                <c:numCache>
                  <c:formatCode>General</c:formatCode>
                  <c:ptCount val="2"/>
                  <c:pt idx="0">
                    <c:v>812916.55988381128</c:v>
                  </c:pt>
                  <c:pt idx="1">
                    <c:v>1732050.8075688772</c:v>
                  </c:pt>
                </c:numCache>
              </c:numRef>
            </c:plus>
            <c:minus>
              <c:numRef>
                <c:f>'Day 1 (big only)'!$Q$3:$Q$4</c:f>
                <c:numCache>
                  <c:formatCode>General</c:formatCode>
                  <c:ptCount val="2"/>
                  <c:pt idx="0">
                    <c:v>812916.55988381128</c:v>
                  </c:pt>
                  <c:pt idx="1">
                    <c:v>1732050.8075688772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only)'!$P$3:$P$4</c:f>
              <c:numCache>
                <c:formatCode>General</c:formatCode>
                <c:ptCount val="2"/>
                <c:pt idx="0">
                  <c:v>3233333.3333333335</c:v>
                </c:pt>
                <c:pt idx="1">
                  <c:v>4999999.9999999991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8-4B69-8F37-65E1567E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484064"/>
        <c:axId val="1355484480"/>
      </c:barChart>
      <c:catAx>
        <c:axId val="13554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480"/>
        <c:crosses val="autoZero"/>
        <c:auto val="1"/>
        <c:lblAlgn val="ctr"/>
        <c:lblOffset val="100"/>
        <c:noMultiLvlLbl val="0"/>
      </c:catAx>
      <c:valAx>
        <c:axId val="13554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 for 16C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only)'!$Q$8:$Q$9</c:f>
                <c:numCache>
                  <c:formatCode>General</c:formatCode>
                  <c:ptCount val="2"/>
                  <c:pt idx="0">
                    <c:v>722097.63882732647</c:v>
                  </c:pt>
                  <c:pt idx="1">
                    <c:v>923760.43070340122</c:v>
                  </c:pt>
                </c:numCache>
              </c:numRef>
            </c:plus>
            <c:minus>
              <c:numRef>
                <c:f>'Day 1 (big only)'!$Q$8:$Q$9</c:f>
                <c:numCache>
                  <c:formatCode>General</c:formatCode>
                  <c:ptCount val="2"/>
                  <c:pt idx="0">
                    <c:v>722097.63882732647</c:v>
                  </c:pt>
                  <c:pt idx="1">
                    <c:v>923760.43070340122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only)'!$P$8:$P$9</c:f>
              <c:numCache>
                <c:formatCode>General</c:formatCode>
                <c:ptCount val="2"/>
                <c:pt idx="0">
                  <c:v>1385000</c:v>
                </c:pt>
                <c:pt idx="1">
                  <c:v>1133333.3333333333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330-9268-7BD66235A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507776"/>
        <c:axId val="1355509856"/>
      </c:barChart>
      <c:catAx>
        <c:axId val="13555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9856"/>
        <c:crosses val="autoZero"/>
        <c:auto val="1"/>
        <c:lblAlgn val="ctr"/>
        <c:lblOffset val="100"/>
        <c:noMultiLvlLbl val="0"/>
      </c:catAx>
      <c:valAx>
        <c:axId val="135550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5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Track Plates</a:t>
            </a:r>
            <a:r>
              <a:rPr lang="en-US" baseline="0"/>
              <a:t> for 25C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'Day 1 (big only)'!$Q$13:$Q$14</c:f>
                <c:numCache>
                  <c:formatCode>General</c:formatCode>
                  <c:ptCount val="2"/>
                  <c:pt idx="0">
                    <c:v>365923.48927063972</c:v>
                  </c:pt>
                  <c:pt idx="1">
                    <c:v>350000.00000000035</c:v>
                  </c:pt>
                </c:numCache>
              </c:numRef>
            </c:plus>
            <c:minus>
              <c:numRef>
                <c:f>'Day 1 (big only)'!$Q$13:$Q$14</c:f>
                <c:numCache>
                  <c:formatCode>General</c:formatCode>
                  <c:ptCount val="2"/>
                  <c:pt idx="0">
                    <c:v>365923.48927063972</c:v>
                  </c:pt>
                  <c:pt idx="1">
                    <c:v>350000.00000000035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'Day 1 (big only)'!$P$13:$P$14</c:f>
              <c:numCache>
                <c:formatCode>General</c:formatCode>
                <c:ptCount val="2"/>
                <c:pt idx="0">
                  <c:v>790000</c:v>
                </c:pt>
                <c:pt idx="1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C-4057-8F6F-9D17021F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4911344"/>
        <c:axId val="1504910928"/>
      </c:barChart>
      <c:catAx>
        <c:axId val="15049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0928"/>
        <c:crosses val="autoZero"/>
        <c:auto val="1"/>
        <c:lblAlgn val="ctr"/>
        <c:lblOffset val="100"/>
        <c:noMultiLvlLbl val="0"/>
      </c:catAx>
      <c:valAx>
        <c:axId val="150491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'overall graph'!$A$4</c:f>
              <c:strCache>
                <c:ptCount val="1"/>
                <c:pt idx="0">
                  <c:v>4°C A</c:v>
                </c:pt>
              </c:strCache>
            </c:strRef>
          </c:tx>
          <c:spPr>
            <a:ln w="28575" cap="rnd">
              <a:solidFill>
                <a:srgbClr val="306B3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graph'!$B$4:$J$4</c:f>
              <c:numCache>
                <c:formatCode>0.00E+00</c:formatCode>
                <c:ptCount val="9"/>
                <c:pt idx="0">
                  <c:v>8850000</c:v>
                </c:pt>
                <c:pt idx="1">
                  <c:v>5749999.9999999991</c:v>
                </c:pt>
                <c:pt idx="2">
                  <c:v>1505000</c:v>
                </c:pt>
                <c:pt idx="3">
                  <c:v>1150000</c:v>
                </c:pt>
                <c:pt idx="4">
                  <c:v>59500</c:v>
                </c:pt>
                <c:pt idx="5">
                  <c:v>2350</c:v>
                </c:pt>
                <c:pt idx="6">
                  <c:v>150</c:v>
                </c:pt>
                <c:pt idx="7">
                  <c:v>3.3333333333333335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4-4428-8673-120DDB438A4B}"/>
            </c:ext>
          </c:extLst>
        </c:ser>
        <c:ser>
          <c:idx val="1"/>
          <c:order val="1"/>
          <c:tx>
            <c:strRef>
              <c:f>'overall graph'!$A$5</c:f>
              <c:strCache>
                <c:ptCount val="1"/>
                <c:pt idx="0">
                  <c:v>4°C B</c:v>
                </c:pt>
              </c:strCache>
            </c:strRef>
          </c:tx>
          <c:spPr>
            <a:ln w="28575" cap="rnd">
              <a:solidFill>
                <a:srgbClr val="306B3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graph'!$B$5:$J$5</c:f>
              <c:numCache>
                <c:formatCode>0.00E+00</c:formatCode>
                <c:ptCount val="9"/>
                <c:pt idx="0">
                  <c:v>8850000</c:v>
                </c:pt>
                <c:pt idx="1">
                  <c:v>5100000</c:v>
                </c:pt>
                <c:pt idx="2">
                  <c:v>1275000</c:v>
                </c:pt>
                <c:pt idx="3">
                  <c:v>1285000</c:v>
                </c:pt>
                <c:pt idx="4">
                  <c:v>157000</c:v>
                </c:pt>
                <c:pt idx="5">
                  <c:v>13200</c:v>
                </c:pt>
                <c:pt idx="6">
                  <c:v>1150</c:v>
                </c:pt>
                <c:pt idx="7">
                  <c:v>23.333333333333336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4-4428-8673-120DDB438A4B}"/>
            </c:ext>
          </c:extLst>
        </c:ser>
        <c:ser>
          <c:idx val="2"/>
          <c:order val="2"/>
          <c:tx>
            <c:strRef>
              <c:f>'overall graph'!$A$6</c:f>
              <c:strCache>
                <c:ptCount val="1"/>
                <c:pt idx="0">
                  <c:v>4°C C</c:v>
                </c:pt>
              </c:strCache>
            </c:strRef>
          </c:tx>
          <c:spPr>
            <a:ln w="28575" cap="rnd">
              <a:solidFill>
                <a:srgbClr val="306B34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graph'!$B$6:$J$6</c:f>
              <c:numCache>
                <c:formatCode>0.00E+00</c:formatCode>
                <c:ptCount val="9"/>
                <c:pt idx="0">
                  <c:v>8850000</c:v>
                </c:pt>
                <c:pt idx="1">
                  <c:v>3949999.9999999995</c:v>
                </c:pt>
                <c:pt idx="2">
                  <c:v>1060000</c:v>
                </c:pt>
                <c:pt idx="3">
                  <c:v>1245000</c:v>
                </c:pt>
                <c:pt idx="4">
                  <c:v>92000</c:v>
                </c:pt>
                <c:pt idx="5">
                  <c:v>6650</c:v>
                </c:pt>
                <c:pt idx="6">
                  <c:v>150</c:v>
                </c:pt>
                <c:pt idx="7">
                  <c:v>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4-4428-8673-120DDB438A4B}"/>
            </c:ext>
          </c:extLst>
        </c:ser>
        <c:ser>
          <c:idx val="3"/>
          <c:order val="3"/>
          <c:tx>
            <c:strRef>
              <c:f>'overall graph'!$A$7</c:f>
              <c:strCache>
                <c:ptCount val="1"/>
                <c:pt idx="0">
                  <c:v>16°C A</c:v>
                </c:pt>
              </c:strCache>
            </c:strRef>
          </c:tx>
          <c:spPr>
            <a:ln w="28575" cap="rnd">
              <a:solidFill>
                <a:srgbClr val="3F768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graph'!$B$7:$J$7</c:f>
              <c:numCache>
                <c:formatCode>0.00E+00</c:formatCode>
                <c:ptCount val="9"/>
                <c:pt idx="0">
                  <c:v>8850000</c:v>
                </c:pt>
                <c:pt idx="1">
                  <c:v>1145000</c:v>
                </c:pt>
                <c:pt idx="2">
                  <c:v>400000</c:v>
                </c:pt>
                <c:pt idx="3">
                  <c:v>3050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B4-4428-8673-120DDB438A4B}"/>
            </c:ext>
          </c:extLst>
        </c:ser>
        <c:ser>
          <c:idx val="4"/>
          <c:order val="4"/>
          <c:tx>
            <c:strRef>
              <c:f>'overall graph'!$A$8</c:f>
              <c:strCache>
                <c:ptCount val="1"/>
                <c:pt idx="0">
                  <c:v>16°C B</c:v>
                </c:pt>
              </c:strCache>
            </c:strRef>
          </c:tx>
          <c:spPr>
            <a:ln w="28575" cap="rnd">
              <a:solidFill>
                <a:srgbClr val="3F768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graph'!$B$8:$J$8</c:f>
              <c:numCache>
                <c:formatCode>0.00E+00</c:formatCode>
                <c:ptCount val="9"/>
                <c:pt idx="0">
                  <c:v>8850000</c:v>
                </c:pt>
                <c:pt idx="1">
                  <c:v>3699999.9999999995</c:v>
                </c:pt>
                <c:pt idx="2">
                  <c:v>540000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B4-4428-8673-120DDB438A4B}"/>
            </c:ext>
          </c:extLst>
        </c:ser>
        <c:ser>
          <c:idx val="5"/>
          <c:order val="5"/>
          <c:tx>
            <c:strRef>
              <c:f>'overall graph'!$A$9</c:f>
              <c:strCache>
                <c:ptCount val="1"/>
                <c:pt idx="0">
                  <c:v>16°C C</c:v>
                </c:pt>
              </c:strCache>
            </c:strRef>
          </c:tx>
          <c:spPr>
            <a:ln w="28575" cap="rnd">
              <a:solidFill>
                <a:srgbClr val="3F7684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graph'!$B$9:$J$9</c:f>
              <c:numCache>
                <c:formatCode>0.00E+00</c:formatCode>
                <c:ptCount val="9"/>
                <c:pt idx="0">
                  <c:v>8850000</c:v>
                </c:pt>
                <c:pt idx="1">
                  <c:v>1130000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B4-4428-8673-120DDB438A4B}"/>
            </c:ext>
          </c:extLst>
        </c:ser>
        <c:ser>
          <c:idx val="6"/>
          <c:order val="6"/>
          <c:tx>
            <c:strRef>
              <c:f>'overall graph'!$A$10</c:f>
              <c:strCache>
                <c:ptCount val="1"/>
                <c:pt idx="0">
                  <c:v>25°C A</c:v>
                </c:pt>
              </c:strCache>
            </c:strRef>
          </c:tx>
          <c:spPr>
            <a:ln w="28575" cap="rnd">
              <a:solidFill>
                <a:srgbClr val="9C7F21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graph'!$B$10:$J$10</c:f>
              <c:numCache>
                <c:formatCode>0.00E+00</c:formatCode>
                <c:ptCount val="9"/>
                <c:pt idx="0">
                  <c:v>8850000</c:v>
                </c:pt>
                <c:pt idx="1">
                  <c:v>1600000</c:v>
                </c:pt>
                <c:pt idx="2">
                  <c:v>3750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B4-4428-8673-120DDB438A4B}"/>
            </c:ext>
          </c:extLst>
        </c:ser>
        <c:ser>
          <c:idx val="7"/>
          <c:order val="7"/>
          <c:tx>
            <c:strRef>
              <c:f>'overall graph'!$A$11</c:f>
              <c:strCache>
                <c:ptCount val="1"/>
                <c:pt idx="0">
                  <c:v>25°C B</c:v>
                </c:pt>
              </c:strCache>
            </c:strRef>
          </c:tx>
          <c:spPr>
            <a:ln w="28575" cap="rnd">
              <a:solidFill>
                <a:srgbClr val="9C7F2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graph'!$B$11:$J$11</c:f>
              <c:numCache>
                <c:formatCode>0.00E+00</c:formatCode>
                <c:ptCount val="9"/>
                <c:pt idx="0">
                  <c:v>8850000</c:v>
                </c:pt>
                <c:pt idx="1">
                  <c:v>1435000</c:v>
                </c:pt>
                <c:pt idx="2">
                  <c:v>16900</c:v>
                </c:pt>
                <c:pt idx="3">
                  <c:v>265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B4-4428-8673-120DDB438A4B}"/>
            </c:ext>
          </c:extLst>
        </c:ser>
        <c:ser>
          <c:idx val="8"/>
          <c:order val="8"/>
          <c:tx>
            <c:strRef>
              <c:f>'overall graph'!$A$12</c:f>
              <c:strCache>
                <c:ptCount val="1"/>
                <c:pt idx="0">
                  <c:v>25°C C</c:v>
                </c:pt>
              </c:strCache>
            </c:strRef>
          </c:tx>
          <c:spPr>
            <a:ln w="28575" cap="rnd">
              <a:solidFill>
                <a:srgbClr val="9C7F2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'overall graph'!$B$3:$J$3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graph'!$B$12:$J$12</c:f>
              <c:numCache>
                <c:formatCode>0.00E+00</c:formatCode>
                <c:ptCount val="9"/>
                <c:pt idx="0">
                  <c:v>8850000</c:v>
                </c:pt>
                <c:pt idx="1">
                  <c:v>1525000</c:v>
                </c:pt>
                <c:pt idx="2">
                  <c:v>14450</c:v>
                </c:pt>
                <c:pt idx="3">
                  <c:v>218.33333333333334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B4-4428-8673-120DDB43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789136"/>
        <c:axId val="1078783312"/>
      </c:lineChart>
      <c:catAx>
        <c:axId val="1078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783312"/>
        <c:crosses val="autoZero"/>
        <c:auto val="0"/>
        <c:lblAlgn val="ctr"/>
        <c:lblOffset val="100"/>
        <c:noMultiLvlLbl val="0"/>
      </c:catAx>
      <c:valAx>
        <c:axId val="1078783312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CFU per 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7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'overall graph'!$U$4</c:f>
              <c:strCache>
                <c:ptCount val="1"/>
                <c:pt idx="0">
                  <c:v>4°C </c:v>
                </c:pt>
              </c:strCache>
            </c:strRef>
          </c:tx>
          <c:spPr>
            <a:ln w="28575" cap="rnd">
              <a:solidFill>
                <a:srgbClr val="306B3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graph'!$V$4:$AD$4</c:f>
              <c:numCache>
                <c:formatCode>0.00</c:formatCode>
                <c:ptCount val="9"/>
                <c:pt idx="0">
                  <c:v>8850000</c:v>
                </c:pt>
                <c:pt idx="1">
                  <c:v>4933333.333333333</c:v>
                </c:pt>
                <c:pt idx="2">
                  <c:v>1280000</c:v>
                </c:pt>
                <c:pt idx="3">
                  <c:v>1226666.6666666667</c:v>
                </c:pt>
                <c:pt idx="4">
                  <c:v>102833.33333333333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F-4617-84BE-DD3B9DD5436A}"/>
            </c:ext>
          </c:extLst>
        </c:ser>
        <c:ser>
          <c:idx val="1"/>
          <c:order val="1"/>
          <c:tx>
            <c:strRef>
              <c:f>'overall graph'!$U$5</c:f>
              <c:strCache>
                <c:ptCount val="1"/>
                <c:pt idx="0">
                  <c:v>16°C </c:v>
                </c:pt>
              </c:strCache>
            </c:strRef>
          </c:tx>
          <c:spPr>
            <a:ln w="28575" cap="rnd">
              <a:solidFill>
                <a:srgbClr val="3F7684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graph'!$V$5:$AD$5</c:f>
              <c:numCache>
                <c:formatCode>0.00</c:formatCode>
                <c:ptCount val="9"/>
                <c:pt idx="0">
                  <c:v>8850000</c:v>
                </c:pt>
                <c:pt idx="1">
                  <c:v>1991666.6666666667</c:v>
                </c:pt>
                <c:pt idx="2">
                  <c:v>313333.33333333331</c:v>
                </c:pt>
                <c:pt idx="3">
                  <c:v>1016.6666666666666</c:v>
                </c:pt>
                <c:pt idx="4">
                  <c:v>155.55555555555554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617-84BE-DD3B9DD5436A}"/>
            </c:ext>
          </c:extLst>
        </c:ser>
        <c:ser>
          <c:idx val="2"/>
          <c:order val="2"/>
          <c:tx>
            <c:strRef>
              <c:f>'overall graph'!$U$6</c:f>
              <c:strCache>
                <c:ptCount val="1"/>
                <c:pt idx="0">
                  <c:v>25°C </c:v>
                </c:pt>
              </c:strCache>
            </c:strRef>
          </c:tx>
          <c:spPr>
            <a:ln w="28575" cap="rnd">
              <a:solidFill>
                <a:srgbClr val="9C7F21"/>
              </a:solidFill>
              <a:round/>
            </a:ln>
            <a:effectLst/>
          </c:spPr>
          <c:marker>
            <c:symbol val="none"/>
          </c:marker>
          <c:cat>
            <c:strRef>
              <c:f>'overall graph'!$V$3:$AD$3</c:f>
              <c:strCache>
                <c:ptCount val="9"/>
                <c:pt idx="0">
                  <c:v>Day 0</c:v>
                </c:pt>
                <c:pt idx="1">
                  <c:v>Day 1</c:v>
                </c:pt>
                <c:pt idx="2">
                  <c:v>Day 4</c:v>
                </c:pt>
                <c:pt idx="3">
                  <c:v>Day 7</c:v>
                </c:pt>
                <c:pt idx="4">
                  <c:v>Day 14</c:v>
                </c:pt>
                <c:pt idx="5">
                  <c:v>Day 21</c:v>
                </c:pt>
                <c:pt idx="6">
                  <c:v>Day 28</c:v>
                </c:pt>
                <c:pt idx="7">
                  <c:v>Day 35</c:v>
                </c:pt>
                <c:pt idx="8">
                  <c:v>Day 42</c:v>
                </c:pt>
              </c:strCache>
            </c:strRef>
          </c:cat>
          <c:val>
            <c:numRef>
              <c:f>'overall graph'!$V$6:$AD$6</c:f>
              <c:numCache>
                <c:formatCode>0.00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F-4617-84BE-DD3B9DD54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58463"/>
        <c:axId val="1620356799"/>
      </c:lineChart>
      <c:catAx>
        <c:axId val="162035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356799"/>
        <c:crosses val="autoZero"/>
        <c:auto val="1"/>
        <c:lblAlgn val="ctr"/>
        <c:lblOffset val="100"/>
        <c:noMultiLvlLbl val="0"/>
      </c:catAx>
      <c:valAx>
        <c:axId val="1620356799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CFU</a:t>
                </a:r>
                <a:r>
                  <a:rPr lang="en-US" baseline="0"/>
                  <a:t> per mL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35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163830</xdr:colOff>
      <xdr:row>5</xdr:row>
      <xdr:rowOff>85725</xdr:rowOff>
    </xdr:from>
    <xdr:to>
      <xdr:col>20</xdr:col>
      <xdr:colOff>255270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EE0C59-D4AE-48F7-9A65-F05DE2702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1</xdr:row>
      <xdr:rowOff>26194</xdr:rowOff>
    </xdr:from>
    <xdr:to>
      <xdr:col>25</xdr:col>
      <xdr:colOff>314325</xdr:colOff>
      <xdr:row>14</xdr:row>
      <xdr:rowOff>45244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DE8EA1-9828-4BB9-AE01-0B8A67CB8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192881</xdr:colOff>
      <xdr:row>14</xdr:row>
      <xdr:rowOff>235744</xdr:rowOff>
    </xdr:from>
    <xdr:to>
      <xdr:col>25</xdr:col>
      <xdr:colOff>297656</xdr:colOff>
      <xdr:row>27</xdr:row>
      <xdr:rowOff>69056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8EFF86-7B22-4566-94CB-6BB6EA555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69056</xdr:colOff>
      <xdr:row>14</xdr:row>
      <xdr:rowOff>311944</xdr:rowOff>
    </xdr:from>
    <xdr:to>
      <xdr:col>18</xdr:col>
      <xdr:colOff>173831</xdr:colOff>
      <xdr:row>27</xdr:row>
      <xdr:rowOff>145256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EC8244-F395-4B79-897C-7FE221227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1</xdr:row>
      <xdr:rowOff>26194</xdr:rowOff>
    </xdr:from>
    <xdr:to>
      <xdr:col>25</xdr:col>
      <xdr:colOff>314325</xdr:colOff>
      <xdr:row>14</xdr:row>
      <xdr:rowOff>45244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D33AB1-D4D8-4D5D-82B4-EF5CF2CD4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192881</xdr:colOff>
      <xdr:row>14</xdr:row>
      <xdr:rowOff>235744</xdr:rowOff>
    </xdr:from>
    <xdr:to>
      <xdr:col>25</xdr:col>
      <xdr:colOff>297656</xdr:colOff>
      <xdr:row>27</xdr:row>
      <xdr:rowOff>69056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C15FB0-C20B-439E-8E29-3E0B65E3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69056</xdr:colOff>
      <xdr:row>14</xdr:row>
      <xdr:rowOff>311944</xdr:rowOff>
    </xdr:from>
    <xdr:to>
      <xdr:col>18</xdr:col>
      <xdr:colOff>173831</xdr:colOff>
      <xdr:row>27</xdr:row>
      <xdr:rowOff>145256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FA1FC9-2B42-4E53-A3FC-F5D1D9513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0</xdr:row>
      <xdr:rowOff>180974</xdr:rowOff>
    </xdr:from>
    <xdr:to>
      <xdr:col>20</xdr:col>
      <xdr:colOff>7620</xdr:colOff>
      <xdr:row>17</xdr:row>
      <xdr:rowOff>144779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E58A72-52AD-4DDC-AA4A-078B525D8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219075</xdr:colOff>
      <xdr:row>12</xdr:row>
      <xdr:rowOff>43815</xdr:rowOff>
    </xdr:from>
    <xdr:to>
      <xdr:col>27</xdr:col>
      <xdr:colOff>310515</xdr:colOff>
      <xdr:row>27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9EAC62-6BD3-4089-A32E-C679BE5C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533400</xdr:colOff>
      <xdr:row>12</xdr:row>
      <xdr:rowOff>40004</xdr:rowOff>
    </xdr:from>
    <xdr:to>
      <xdr:col>35</xdr:col>
      <xdr:colOff>594360</xdr:colOff>
      <xdr:row>27</xdr:row>
      <xdr:rowOff>91439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08FA6E-D6B0-4C27-8C20-FF16E6AB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E025-A7AB-4B3C-81C0-CC91EBE0089C}">
  <dimension ref="A1:F22"/>
  <sheetViews>
    <sheetView workbookViewId="0">
      <selection activeCell="F21" sqref="F21"/>
    </sheetView>
  </sheetViews>
  <sheetFormatPr defaultRowHeight="14.4" x14ac:dyDescent="0.55000000000000004"/>
  <cols>
    <col min="2" max="2" width="10.15625" bestFit="1" customWidth="1"/>
    <col min="3" max="3" width="8.3671875" customWidth="1"/>
    <col min="4" max="4" width="11.89453125" bestFit="1" customWidth="1"/>
    <col min="5" max="5" width="11.05078125" bestFit="1" customWidth="1"/>
    <col min="6" max="6" width="36.47265625" bestFit="1" customWidth="1"/>
  </cols>
  <sheetData>
    <row r="1" spans="1:6" x14ac:dyDescent="0.55000000000000004">
      <c r="A1" s="39" t="s">
        <v>31</v>
      </c>
      <c r="B1" s="39" t="s">
        <v>27</v>
      </c>
      <c r="C1" s="39" t="s">
        <v>28</v>
      </c>
      <c r="D1" s="39" t="s">
        <v>29</v>
      </c>
      <c r="E1" s="39" t="s">
        <v>35</v>
      </c>
      <c r="F1" s="39" t="s">
        <v>30</v>
      </c>
    </row>
    <row r="2" spans="1:6" x14ac:dyDescent="0.55000000000000004">
      <c r="A2" s="37" t="s">
        <v>32</v>
      </c>
      <c r="B2" s="38">
        <v>44609</v>
      </c>
      <c r="C2" s="36">
        <v>0</v>
      </c>
      <c r="D2" s="38">
        <v>44613</v>
      </c>
      <c r="E2" s="36">
        <v>4</v>
      </c>
      <c r="F2" s="36"/>
    </row>
    <row r="3" spans="1:6" x14ac:dyDescent="0.55000000000000004">
      <c r="A3" s="36" t="s">
        <v>33</v>
      </c>
      <c r="B3" s="38">
        <v>44619</v>
      </c>
      <c r="C3" s="36">
        <v>0</v>
      </c>
      <c r="D3" s="38">
        <v>44613</v>
      </c>
      <c r="E3" s="36">
        <v>4</v>
      </c>
      <c r="F3" s="36"/>
    </row>
    <row r="4" spans="1:6" x14ac:dyDescent="0.55000000000000004">
      <c r="A4" s="36" t="s">
        <v>34</v>
      </c>
      <c r="B4" s="38">
        <v>44609</v>
      </c>
      <c r="C4" s="36">
        <v>0</v>
      </c>
      <c r="D4" s="38">
        <v>44613</v>
      </c>
      <c r="E4" s="36">
        <v>4</v>
      </c>
      <c r="F4" s="36"/>
    </row>
    <row r="5" spans="1:6" x14ac:dyDescent="0.55000000000000004">
      <c r="A5" s="37" t="s">
        <v>32</v>
      </c>
      <c r="B5" s="38">
        <v>44610</v>
      </c>
      <c r="C5" s="36">
        <v>1</v>
      </c>
      <c r="D5" s="38">
        <v>44614</v>
      </c>
      <c r="E5" s="36">
        <v>4</v>
      </c>
      <c r="F5" s="36"/>
    </row>
    <row r="6" spans="1:6" x14ac:dyDescent="0.55000000000000004">
      <c r="A6" s="36" t="s">
        <v>33</v>
      </c>
      <c r="B6" s="38">
        <v>44610</v>
      </c>
      <c r="C6" s="36">
        <v>1</v>
      </c>
      <c r="D6" s="38">
        <v>44614</v>
      </c>
      <c r="E6" s="36">
        <v>4</v>
      </c>
      <c r="F6" s="36"/>
    </row>
    <row r="7" spans="1:6" x14ac:dyDescent="0.55000000000000004">
      <c r="A7" s="36" t="s">
        <v>34</v>
      </c>
      <c r="B7" s="38">
        <v>44610</v>
      </c>
      <c r="C7" s="36">
        <v>1</v>
      </c>
      <c r="D7" s="38">
        <v>44614</v>
      </c>
      <c r="E7" s="36">
        <v>4</v>
      </c>
      <c r="F7" s="36"/>
    </row>
    <row r="8" spans="1:6" x14ac:dyDescent="0.55000000000000004">
      <c r="A8" s="37" t="s">
        <v>32</v>
      </c>
      <c r="B8" s="38">
        <v>44613</v>
      </c>
      <c r="C8" s="36">
        <v>4</v>
      </c>
      <c r="D8" s="38">
        <v>44616</v>
      </c>
      <c r="E8" s="36">
        <v>3</v>
      </c>
      <c r="F8" s="36"/>
    </row>
    <row r="9" spans="1:6" x14ac:dyDescent="0.55000000000000004">
      <c r="A9" s="36" t="s">
        <v>33</v>
      </c>
      <c r="B9" s="38">
        <v>44613</v>
      </c>
      <c r="C9" s="36">
        <v>4</v>
      </c>
      <c r="D9" s="38">
        <v>44620</v>
      </c>
      <c r="E9" s="36">
        <v>7</v>
      </c>
      <c r="F9" s="36" t="s">
        <v>48</v>
      </c>
    </row>
    <row r="10" spans="1:6" x14ac:dyDescent="0.55000000000000004">
      <c r="A10" s="36" t="s">
        <v>34</v>
      </c>
      <c r="B10" s="38">
        <v>44613</v>
      </c>
      <c r="C10" s="36">
        <v>4</v>
      </c>
      <c r="D10" s="38">
        <v>44620</v>
      </c>
      <c r="E10" s="36">
        <v>7</v>
      </c>
      <c r="F10" s="36"/>
    </row>
    <row r="11" spans="1:6" x14ac:dyDescent="0.55000000000000004">
      <c r="A11" s="37" t="s">
        <v>32</v>
      </c>
      <c r="B11" s="38">
        <v>44616</v>
      </c>
      <c r="C11" s="36">
        <v>7</v>
      </c>
      <c r="D11" s="38">
        <v>44620</v>
      </c>
      <c r="E11" s="36">
        <v>4</v>
      </c>
      <c r="F11" s="36" t="s">
        <v>36</v>
      </c>
    </row>
    <row r="12" spans="1:6" x14ac:dyDescent="0.55000000000000004">
      <c r="A12" s="36" t="s">
        <v>33</v>
      </c>
      <c r="B12" s="38">
        <v>44616</v>
      </c>
      <c r="C12" s="36">
        <v>7</v>
      </c>
      <c r="D12" s="38">
        <v>44621</v>
      </c>
      <c r="E12" s="36">
        <v>5</v>
      </c>
      <c r="F12" s="36" t="s">
        <v>40</v>
      </c>
    </row>
    <row r="13" spans="1:6" x14ac:dyDescent="0.55000000000000004">
      <c r="A13" s="36" t="s">
        <v>34</v>
      </c>
      <c r="B13" s="38">
        <v>44616</v>
      </c>
      <c r="C13" s="36">
        <v>7</v>
      </c>
      <c r="D13" s="38">
        <v>44621</v>
      </c>
      <c r="E13" s="36">
        <v>5</v>
      </c>
      <c r="F13" s="36"/>
    </row>
    <row r="14" spans="1:6" x14ac:dyDescent="0.55000000000000004">
      <c r="A14" s="37" t="s">
        <v>32</v>
      </c>
      <c r="B14" s="38">
        <v>44623</v>
      </c>
      <c r="C14" s="36">
        <v>14</v>
      </c>
      <c r="D14" s="38">
        <v>44627</v>
      </c>
      <c r="E14" s="36">
        <v>4</v>
      </c>
      <c r="F14" s="36" t="s">
        <v>58</v>
      </c>
    </row>
    <row r="15" spans="1:6" x14ac:dyDescent="0.55000000000000004">
      <c r="A15" s="36" t="s">
        <v>33</v>
      </c>
      <c r="B15" s="38">
        <v>44623</v>
      </c>
      <c r="C15" s="36">
        <v>14</v>
      </c>
      <c r="D15" s="38">
        <v>44627</v>
      </c>
      <c r="E15" s="36">
        <v>4</v>
      </c>
      <c r="F15" s="36" t="s">
        <v>57</v>
      </c>
    </row>
    <row r="16" spans="1:6" x14ac:dyDescent="0.55000000000000004">
      <c r="A16" s="36" t="s">
        <v>34</v>
      </c>
      <c r="B16" s="38">
        <v>44623</v>
      </c>
      <c r="C16" s="36">
        <v>14</v>
      </c>
      <c r="D16" s="38">
        <v>44627</v>
      </c>
      <c r="E16" s="36">
        <v>4</v>
      </c>
      <c r="F16" s="36"/>
    </row>
    <row r="17" spans="1:6" x14ac:dyDescent="0.55000000000000004">
      <c r="A17" s="37" t="s">
        <v>32</v>
      </c>
      <c r="B17" s="38">
        <v>44630</v>
      </c>
      <c r="C17" s="51">
        <v>21</v>
      </c>
      <c r="D17" s="38">
        <v>44634</v>
      </c>
      <c r="E17" s="51">
        <v>4</v>
      </c>
      <c r="F17" s="36"/>
    </row>
    <row r="18" spans="1:6" x14ac:dyDescent="0.55000000000000004">
      <c r="A18" s="36" t="s">
        <v>33</v>
      </c>
      <c r="B18" s="38">
        <v>44630</v>
      </c>
      <c r="C18" s="51">
        <v>21</v>
      </c>
      <c r="D18" s="38">
        <v>44634</v>
      </c>
      <c r="E18" s="51">
        <v>4</v>
      </c>
      <c r="F18" s="36"/>
    </row>
    <row r="19" spans="1:6" x14ac:dyDescent="0.55000000000000004">
      <c r="A19" s="36" t="s">
        <v>34</v>
      </c>
      <c r="B19" s="38">
        <v>44630</v>
      </c>
      <c r="C19" s="51">
        <v>21</v>
      </c>
      <c r="D19" s="38">
        <v>44634</v>
      </c>
      <c r="E19" s="51">
        <v>4</v>
      </c>
      <c r="F19" s="36"/>
    </row>
    <row r="20" spans="1:6" x14ac:dyDescent="0.55000000000000004">
      <c r="A20" s="37" t="s">
        <v>32</v>
      </c>
      <c r="B20" s="38">
        <v>44637</v>
      </c>
      <c r="C20" s="51">
        <v>28</v>
      </c>
      <c r="D20" s="38">
        <v>44641</v>
      </c>
      <c r="E20" s="51">
        <v>4</v>
      </c>
      <c r="F20" s="36"/>
    </row>
    <row r="21" spans="1:6" x14ac:dyDescent="0.55000000000000004">
      <c r="A21" s="36" t="s">
        <v>33</v>
      </c>
      <c r="B21" s="38">
        <v>44637</v>
      </c>
      <c r="C21" s="51">
        <v>28</v>
      </c>
      <c r="D21" s="38">
        <v>44641</v>
      </c>
      <c r="E21" s="51">
        <v>4</v>
      </c>
      <c r="F21" s="36"/>
    </row>
    <row r="22" spans="1:6" x14ac:dyDescent="0.55000000000000004">
      <c r="A22" s="36" t="s">
        <v>34</v>
      </c>
      <c r="B22" s="38">
        <v>44637</v>
      </c>
      <c r="C22" s="51">
        <v>28</v>
      </c>
      <c r="D22" s="38">
        <v>44641</v>
      </c>
      <c r="E22" s="51">
        <v>4</v>
      </c>
      <c r="F22" s="36"/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CB21-03D0-41CB-B3AC-05C3ED0EC495}">
  <dimension ref="A1:V91"/>
  <sheetViews>
    <sheetView zoomScaleNormal="100" workbookViewId="0">
      <selection activeCell="S18" sqref="S18"/>
    </sheetView>
  </sheetViews>
  <sheetFormatPr defaultRowHeight="14.4" x14ac:dyDescent="0.55000000000000004"/>
  <sheetData>
    <row r="1" spans="1:17" x14ac:dyDescent="0.55000000000000004">
      <c r="A1" s="34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33"/>
      <c r="M1" s="94" t="s">
        <v>15</v>
      </c>
      <c r="N1" s="83" t="s">
        <v>1</v>
      </c>
      <c r="O1" s="84" t="s">
        <v>2</v>
      </c>
      <c r="P1" s="80" t="s">
        <v>3</v>
      </c>
      <c r="Q1" s="34"/>
    </row>
    <row r="2" spans="1:17" x14ac:dyDescent="0.55000000000000004">
      <c r="A2" s="34"/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80"/>
      <c r="J2" s="84"/>
      <c r="K2" s="80"/>
      <c r="L2" s="32"/>
      <c r="M2" s="95"/>
      <c r="N2" s="80"/>
      <c r="O2" s="84"/>
      <c r="P2" s="80"/>
      <c r="Q2" s="34" t="s">
        <v>4</v>
      </c>
    </row>
    <row r="3" spans="1:17" x14ac:dyDescent="0.55000000000000004">
      <c r="A3" s="34" t="s">
        <v>5</v>
      </c>
      <c r="B3" s="34"/>
      <c r="C3" s="34">
        <v>32</v>
      </c>
      <c r="D3" s="34"/>
      <c r="E3" s="34"/>
      <c r="F3" s="34"/>
      <c r="G3" s="34"/>
      <c r="H3" s="34"/>
      <c r="I3" s="47">
        <v>0.1</v>
      </c>
      <c r="J3" s="34">
        <f>(C3+C4)/2</f>
        <v>38.5</v>
      </c>
      <c r="K3" s="34">
        <f>J3/(0.01*I3)</f>
        <v>38500</v>
      </c>
      <c r="L3" s="34"/>
      <c r="M3" s="95"/>
      <c r="N3" s="47">
        <v>0.1</v>
      </c>
      <c r="O3" s="34">
        <f>AVERAGE(J3,J8,J13)</f>
        <v>64.166666666666671</v>
      </c>
      <c r="P3" s="34">
        <f>O3/(0.01*N3)</f>
        <v>64166.666666666672</v>
      </c>
      <c r="Q3" s="34">
        <f>STDEV(K3,K8,K13)</f>
        <v>27387.649284546729</v>
      </c>
    </row>
    <row r="4" spans="1:17" x14ac:dyDescent="0.55000000000000004">
      <c r="A4" s="34" t="s">
        <v>6</v>
      </c>
      <c r="B4" s="34"/>
      <c r="C4" s="34">
        <v>45</v>
      </c>
      <c r="D4" s="34"/>
      <c r="E4" s="34"/>
      <c r="F4" s="34"/>
      <c r="G4" s="34"/>
      <c r="H4" s="34"/>
      <c r="I4" s="34">
        <v>1E-3</v>
      </c>
      <c r="J4" s="34">
        <f>E3</f>
        <v>0</v>
      </c>
      <c r="K4" s="34">
        <f>J4/(0.01*I4)</f>
        <v>0</v>
      </c>
      <c r="L4" s="34"/>
      <c r="M4" s="96"/>
      <c r="N4" s="34">
        <v>1E-3</v>
      </c>
      <c r="O4" s="34">
        <f>AVERAGE(J4,J9,J14)</f>
        <v>0</v>
      </c>
      <c r="P4" s="34">
        <f>O4/(0.01*N4)</f>
        <v>0</v>
      </c>
      <c r="Q4" s="34">
        <f>STDEV(K4,K9,K14)</f>
        <v>0</v>
      </c>
    </row>
    <row r="5" spans="1:17" ht="28.8" x14ac:dyDescent="0.55000000000000004">
      <c r="A5" s="32" t="s">
        <v>7</v>
      </c>
      <c r="B5" s="34">
        <v>1</v>
      </c>
      <c r="C5" s="34">
        <v>0.1</v>
      </c>
      <c r="D5" s="34">
        <v>0.01</v>
      </c>
      <c r="E5" s="34">
        <v>1E-3</v>
      </c>
      <c r="F5" s="34">
        <v>1E-4</v>
      </c>
      <c r="G5" s="34">
        <v>1.0000000000000001E-5</v>
      </c>
      <c r="H5" s="34">
        <v>9.9999999999999995E-7</v>
      </c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55000000000000004">
      <c r="A6" s="34"/>
      <c r="B6" s="82" t="s">
        <v>8</v>
      </c>
      <c r="C6" s="82"/>
      <c r="D6" s="82"/>
      <c r="E6" s="82"/>
      <c r="F6" s="82"/>
      <c r="G6" s="82"/>
      <c r="H6" s="82"/>
      <c r="I6" s="34"/>
      <c r="J6" s="34"/>
      <c r="K6" s="34"/>
      <c r="L6" s="34"/>
      <c r="M6" s="91" t="s">
        <v>16</v>
      </c>
      <c r="N6" s="83" t="s">
        <v>1</v>
      </c>
      <c r="O6" s="84" t="s">
        <v>2</v>
      </c>
      <c r="P6" s="80" t="s">
        <v>3</v>
      </c>
      <c r="Q6" s="34"/>
    </row>
    <row r="7" spans="1:17" x14ac:dyDescent="0.55000000000000004">
      <c r="A7" s="34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/>
      <c r="J7" s="34"/>
      <c r="K7" s="34"/>
      <c r="L7" s="34"/>
      <c r="M7" s="92"/>
      <c r="N7" s="80"/>
      <c r="O7" s="84"/>
      <c r="P7" s="80"/>
      <c r="Q7" s="34" t="s">
        <v>4</v>
      </c>
    </row>
    <row r="8" spans="1:17" x14ac:dyDescent="0.55000000000000004">
      <c r="A8" s="34" t="s">
        <v>5</v>
      </c>
      <c r="B8" s="34"/>
      <c r="C8" s="34">
        <v>78</v>
      </c>
      <c r="D8" s="34">
        <v>21</v>
      </c>
      <c r="E8" s="34"/>
      <c r="F8" s="34"/>
      <c r="G8" s="34"/>
      <c r="H8" s="34"/>
      <c r="I8" s="47">
        <v>0.1</v>
      </c>
      <c r="J8" s="34">
        <f>(C8+C9)/2</f>
        <v>93</v>
      </c>
      <c r="K8" s="34">
        <f>J8/(0.01*I8)</f>
        <v>93000</v>
      </c>
      <c r="L8" s="34"/>
      <c r="M8" s="92"/>
      <c r="N8" s="34">
        <v>1</v>
      </c>
      <c r="O8" s="34">
        <f>AVERAGE(J18)</f>
        <v>0</v>
      </c>
      <c r="P8" s="34">
        <f>O8/(0.01*N8)</f>
        <v>0</v>
      </c>
      <c r="Q8" s="34">
        <f>STDEV(K18,K23,K28)</f>
        <v>0</v>
      </c>
    </row>
    <row r="9" spans="1:17" x14ac:dyDescent="0.55000000000000004">
      <c r="A9" s="34" t="s">
        <v>6</v>
      </c>
      <c r="B9" s="34"/>
      <c r="C9" s="34">
        <v>108</v>
      </c>
      <c r="D9" s="34"/>
      <c r="E9" s="34"/>
      <c r="F9" s="34"/>
      <c r="G9" s="34"/>
      <c r="H9" s="34"/>
      <c r="I9" s="34">
        <v>1E-3</v>
      </c>
      <c r="J9" s="34">
        <f>(E8+E9)/2</f>
        <v>0</v>
      </c>
      <c r="K9" s="34">
        <f>J9/(0.01*I9)</f>
        <v>0</v>
      </c>
      <c r="L9" s="34"/>
      <c r="M9" s="93"/>
      <c r="N9" s="34">
        <v>0.1</v>
      </c>
      <c r="O9" s="34">
        <f>AVERAGE(J19)</f>
        <v>0</v>
      </c>
      <c r="P9" s="34">
        <f>O9/(0.01*N9)</f>
        <v>0</v>
      </c>
      <c r="Q9" s="34">
        <f>STDEV(K19,K24,K29)</f>
        <v>0</v>
      </c>
    </row>
    <row r="10" spans="1:17" ht="28.8" x14ac:dyDescent="0.55000000000000004">
      <c r="A10" s="32" t="s">
        <v>7</v>
      </c>
      <c r="B10" s="34">
        <v>1</v>
      </c>
      <c r="C10" s="34">
        <v>0.1</v>
      </c>
      <c r="D10" s="34">
        <v>0.01</v>
      </c>
      <c r="E10" s="34">
        <v>1E-3</v>
      </c>
      <c r="F10" s="34">
        <v>1E-4</v>
      </c>
      <c r="G10" s="34">
        <v>1.0000000000000001E-5</v>
      </c>
      <c r="H10" s="34">
        <v>9.9999999999999995E-7</v>
      </c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55000000000000004">
      <c r="A11" s="32"/>
      <c r="B11" s="82" t="s">
        <v>9</v>
      </c>
      <c r="C11" s="82"/>
      <c r="D11" s="82"/>
      <c r="E11" s="82"/>
      <c r="F11" s="82"/>
      <c r="G11" s="82"/>
      <c r="H11" s="82"/>
      <c r="I11" s="34"/>
      <c r="J11" s="34"/>
      <c r="K11" s="34"/>
      <c r="L11" s="34"/>
      <c r="M11" s="88" t="s">
        <v>17</v>
      </c>
      <c r="N11" s="83" t="s">
        <v>1</v>
      </c>
      <c r="O11" s="84" t="s">
        <v>2</v>
      </c>
      <c r="P11" s="80" t="s">
        <v>3</v>
      </c>
      <c r="Q11" s="34"/>
    </row>
    <row r="12" spans="1:17" x14ac:dyDescent="0.55000000000000004">
      <c r="A12" s="34"/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/>
      <c r="J12" s="34"/>
      <c r="K12" s="34"/>
      <c r="L12" s="34"/>
      <c r="M12" s="89"/>
      <c r="N12" s="80"/>
      <c r="O12" s="84"/>
      <c r="P12" s="80"/>
      <c r="Q12" s="34" t="s">
        <v>4</v>
      </c>
    </row>
    <row r="13" spans="1:17" x14ac:dyDescent="0.55000000000000004">
      <c r="A13" s="34" t="s">
        <v>5</v>
      </c>
      <c r="B13" s="34"/>
      <c r="C13" s="34">
        <v>61</v>
      </c>
      <c r="D13" s="34"/>
      <c r="E13" s="34"/>
      <c r="F13" s="34"/>
      <c r="G13" s="34"/>
      <c r="H13" s="34"/>
      <c r="I13" s="47">
        <v>0.1</v>
      </c>
      <c r="J13" s="34">
        <f>(C13+C14)/2</f>
        <v>61</v>
      </c>
      <c r="K13" s="34">
        <f>J13/(0.01*I13)</f>
        <v>61000</v>
      </c>
      <c r="L13" s="34"/>
      <c r="M13" s="89"/>
      <c r="N13" s="34">
        <v>1</v>
      </c>
      <c r="O13" s="34">
        <f>AVERAGE(J38,J43)</f>
        <v>0</v>
      </c>
      <c r="P13" s="34">
        <f>O13/(0.01*N13)</f>
        <v>0</v>
      </c>
      <c r="Q13" s="34">
        <f>STDEV(K33,K38,K43)</f>
        <v>0</v>
      </c>
    </row>
    <row r="14" spans="1:17" x14ac:dyDescent="0.55000000000000004">
      <c r="A14" s="34" t="s">
        <v>6</v>
      </c>
      <c r="B14" s="34"/>
      <c r="C14" s="34">
        <v>61</v>
      </c>
      <c r="D14" s="34"/>
      <c r="E14" s="34"/>
      <c r="F14" s="34"/>
      <c r="G14" s="34"/>
      <c r="H14" s="34"/>
      <c r="I14" s="34">
        <v>1E-3</v>
      </c>
      <c r="J14" s="34">
        <f>(D13+D14)/2</f>
        <v>0</v>
      </c>
      <c r="K14" s="34">
        <f>J14/(0.01*I14)</f>
        <v>0</v>
      </c>
      <c r="L14" s="34"/>
      <c r="M14" s="90"/>
      <c r="N14" s="34">
        <v>1.0000000000000001E-5</v>
      </c>
      <c r="O14" s="34">
        <f>AVERAGE(J34,J39,J44)</f>
        <v>0</v>
      </c>
      <c r="P14" s="34">
        <f>O14/(0.01*N14)</f>
        <v>0</v>
      </c>
      <c r="Q14" s="34" t="e">
        <f>STDEV(K34,K39,K44)</f>
        <v>#DIV/0!</v>
      </c>
    </row>
    <row r="15" spans="1:17" ht="28.8" x14ac:dyDescent="0.55000000000000004">
      <c r="A15" s="32" t="s">
        <v>7</v>
      </c>
      <c r="B15" s="34">
        <v>1</v>
      </c>
      <c r="C15" s="34">
        <v>0.1</v>
      </c>
      <c r="D15" s="34">
        <v>0.01</v>
      </c>
      <c r="E15" s="34">
        <v>1E-3</v>
      </c>
      <c r="F15" s="34">
        <v>1E-4</v>
      </c>
      <c r="G15" s="34">
        <v>1.0000000000000001E-5</v>
      </c>
      <c r="H15" s="34">
        <v>9.9999999999999995E-7</v>
      </c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55000000000000004">
      <c r="A16" s="32"/>
      <c r="B16" s="87" t="s">
        <v>10</v>
      </c>
      <c r="C16" s="87"/>
      <c r="D16" s="87"/>
      <c r="E16" s="87"/>
      <c r="F16" s="87"/>
      <c r="G16" s="87"/>
      <c r="H16" s="87"/>
      <c r="I16" s="34"/>
      <c r="J16" s="34"/>
      <c r="K16" s="34"/>
      <c r="L16" s="34"/>
      <c r="M16" s="19"/>
      <c r="N16" s="19"/>
      <c r="O16" s="34"/>
      <c r="P16" s="34"/>
      <c r="Q16" s="34"/>
    </row>
    <row r="17" spans="1:22" x14ac:dyDescent="0.55000000000000004">
      <c r="A17" s="34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/>
      <c r="J17" s="34"/>
      <c r="K17" s="34"/>
      <c r="L17" s="40"/>
      <c r="M17" s="97" t="s">
        <v>41</v>
      </c>
      <c r="N17" s="97"/>
      <c r="O17" s="17" t="s">
        <v>65</v>
      </c>
      <c r="P17" t="s">
        <v>67</v>
      </c>
      <c r="Q17" s="79" t="s">
        <v>84</v>
      </c>
      <c r="R17" t="s">
        <v>104</v>
      </c>
      <c r="S17" t="s">
        <v>109</v>
      </c>
      <c r="U17" s="98" t="s">
        <v>41</v>
      </c>
      <c r="V17" s="98"/>
    </row>
    <row r="18" spans="1:22" x14ac:dyDescent="0.55000000000000004">
      <c r="A18" s="34" t="s">
        <v>5</v>
      </c>
      <c r="B18" s="34"/>
      <c r="C18" s="34"/>
      <c r="D18" s="34"/>
      <c r="E18" s="34"/>
      <c r="F18" s="34"/>
      <c r="G18" s="34"/>
      <c r="H18" s="34"/>
      <c r="I18" s="34">
        <v>1</v>
      </c>
      <c r="J18" s="34">
        <f>(B18+B19)/2</f>
        <v>0</v>
      </c>
      <c r="K18" s="34">
        <f>J18/(0.01*I18)</f>
        <v>0</v>
      </c>
      <c r="M18" s="36" t="s">
        <v>59</v>
      </c>
      <c r="N18" s="36">
        <v>142</v>
      </c>
      <c r="O18">
        <f>(N18+N19)/2</f>
        <v>135.5</v>
      </c>
      <c r="P18">
        <f>O18/0.3</f>
        <v>451.66666666666669</v>
      </c>
      <c r="Q18">
        <f>AVERAGE(O18,O20,O22)</f>
        <v>45.166666666666664</v>
      </c>
      <c r="R18">
        <f>Q18/0.3</f>
        <v>150.55555555555554</v>
      </c>
      <c r="S18">
        <f>STDEV(O18,O20,O22)</f>
        <v>78.230961475194292</v>
      </c>
      <c r="U18" s="36" t="s">
        <v>42</v>
      </c>
      <c r="V18" s="36"/>
    </row>
    <row r="19" spans="1:22" x14ac:dyDescent="0.55000000000000004">
      <c r="A19" s="34" t="s">
        <v>6</v>
      </c>
      <c r="B19" s="34"/>
      <c r="C19" s="34"/>
      <c r="D19" s="34"/>
      <c r="E19" s="34"/>
      <c r="F19" s="34"/>
      <c r="G19" s="34"/>
      <c r="H19" s="34"/>
      <c r="I19" s="34">
        <v>0.1</v>
      </c>
      <c r="J19" s="34">
        <f>(C18+C19)/2</f>
        <v>0</v>
      </c>
      <c r="K19" s="34">
        <f>J19/(0.01*I19)</f>
        <v>0</v>
      </c>
      <c r="M19" s="36" t="s">
        <v>60</v>
      </c>
      <c r="N19" s="36">
        <v>129</v>
      </c>
      <c r="U19" s="36" t="s">
        <v>43</v>
      </c>
      <c r="V19" s="36"/>
    </row>
    <row r="20" spans="1:22" ht="28.8" x14ac:dyDescent="0.55000000000000004">
      <c r="A20" s="32" t="s">
        <v>7</v>
      </c>
      <c r="B20" s="34">
        <v>1</v>
      </c>
      <c r="C20" s="34">
        <v>0.1</v>
      </c>
      <c r="D20" s="34">
        <v>0.01</v>
      </c>
      <c r="E20" s="34">
        <v>1E-3</v>
      </c>
      <c r="F20" s="34">
        <v>1E-4</v>
      </c>
      <c r="G20" s="34">
        <v>1.0000000000000001E-5</v>
      </c>
      <c r="H20" s="34">
        <v>9.9999999999999995E-7</v>
      </c>
      <c r="I20" s="34"/>
      <c r="J20" s="34"/>
      <c r="K20" s="34"/>
      <c r="M20" s="36" t="s">
        <v>61</v>
      </c>
      <c r="N20" s="36"/>
      <c r="O20">
        <v>0</v>
      </c>
      <c r="U20" s="36" t="s">
        <v>44</v>
      </c>
      <c r="V20" s="36"/>
    </row>
    <row r="21" spans="1:22" x14ac:dyDescent="0.55000000000000004">
      <c r="A21" s="34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62</v>
      </c>
      <c r="N21" s="36"/>
      <c r="U21" s="36" t="s">
        <v>45</v>
      </c>
      <c r="V21" s="36"/>
    </row>
    <row r="22" spans="1:22" x14ac:dyDescent="0.55000000000000004">
      <c r="A22" s="34"/>
      <c r="B22" s="34">
        <v>1</v>
      </c>
      <c r="C22" s="34">
        <v>2</v>
      </c>
      <c r="D22" s="34">
        <v>3</v>
      </c>
      <c r="E22" s="34">
        <v>4</v>
      </c>
      <c r="F22" s="34">
        <v>5</v>
      </c>
      <c r="G22" s="34">
        <v>6</v>
      </c>
      <c r="H22" s="34">
        <v>7</v>
      </c>
      <c r="I22" s="11"/>
      <c r="J22" s="84"/>
      <c r="K22" s="80"/>
      <c r="M22" s="36" t="s">
        <v>63</v>
      </c>
      <c r="N22" s="36"/>
      <c r="O22">
        <v>0</v>
      </c>
      <c r="U22" s="36" t="s">
        <v>46</v>
      </c>
      <c r="V22" s="36"/>
    </row>
    <row r="23" spans="1:22" x14ac:dyDescent="0.55000000000000004">
      <c r="A23" s="34" t="s">
        <v>5</v>
      </c>
      <c r="B23" s="34"/>
      <c r="C23" s="34"/>
      <c r="D23" s="34"/>
      <c r="E23" s="34"/>
      <c r="F23" s="34"/>
      <c r="G23" s="34"/>
      <c r="H23" s="34"/>
      <c r="I23" s="34">
        <v>1E-4</v>
      </c>
      <c r="J23" s="34">
        <f>(F23+F24)/2</f>
        <v>0</v>
      </c>
      <c r="K23" s="34">
        <f>J23/(0.01*I23)</f>
        <v>0</v>
      </c>
      <c r="M23" s="36" t="s">
        <v>64</v>
      </c>
      <c r="N23" s="36"/>
      <c r="U23" s="36" t="s">
        <v>47</v>
      </c>
      <c r="V23" s="36"/>
    </row>
    <row r="24" spans="1:22" x14ac:dyDescent="0.55000000000000004">
      <c r="A24" s="34" t="s">
        <v>6</v>
      </c>
      <c r="B24" s="34"/>
      <c r="C24" s="34"/>
      <c r="D24" s="34"/>
      <c r="E24" s="34"/>
      <c r="F24" s="34"/>
      <c r="G24" s="34"/>
      <c r="H24" s="34"/>
      <c r="I24" s="34">
        <v>1.0000000000000001E-5</v>
      </c>
      <c r="J24" s="34">
        <f>(G23+G24)/2</f>
        <v>0</v>
      </c>
      <c r="K24" s="34">
        <f>J24/(0.01*I24)</f>
        <v>0</v>
      </c>
    </row>
    <row r="25" spans="1:22" ht="28.8" x14ac:dyDescent="0.55000000000000004">
      <c r="A25" s="32" t="s">
        <v>7</v>
      </c>
      <c r="B25" s="34">
        <v>1</v>
      </c>
      <c r="C25" s="34">
        <v>0.1</v>
      </c>
      <c r="D25" s="34">
        <v>0.01</v>
      </c>
      <c r="E25" s="34">
        <v>1E-3</v>
      </c>
      <c r="F25" s="34">
        <v>1E-4</v>
      </c>
      <c r="G25" s="34">
        <v>1.0000000000000001E-5</v>
      </c>
      <c r="H25" s="34">
        <v>9.9999999999999995E-7</v>
      </c>
      <c r="I25" s="34"/>
      <c r="J25" s="34"/>
      <c r="K25" s="34"/>
    </row>
    <row r="26" spans="1:22" x14ac:dyDescent="0.55000000000000004">
      <c r="A26" s="34"/>
      <c r="B26" s="87" t="s">
        <v>38</v>
      </c>
      <c r="C26" s="87"/>
      <c r="D26" s="87"/>
      <c r="E26" s="87"/>
      <c r="F26" s="87"/>
      <c r="G26" s="87"/>
      <c r="H26" s="87"/>
      <c r="I26" s="34"/>
      <c r="J26" s="34"/>
      <c r="K26" s="34"/>
    </row>
    <row r="27" spans="1:22" x14ac:dyDescent="0.55000000000000004">
      <c r="A27" s="34"/>
      <c r="B27" s="34">
        <v>1</v>
      </c>
      <c r="C27" s="34">
        <v>2</v>
      </c>
      <c r="D27" s="34">
        <v>3</v>
      </c>
      <c r="E27" s="34">
        <v>4</v>
      </c>
      <c r="F27" s="34">
        <v>5</v>
      </c>
      <c r="G27" s="34">
        <v>6</v>
      </c>
      <c r="H27" s="34">
        <v>7</v>
      </c>
      <c r="I27" s="34"/>
      <c r="J27" s="34"/>
      <c r="K27" s="34"/>
    </row>
    <row r="28" spans="1:22" x14ac:dyDescent="0.55000000000000004">
      <c r="A28" s="34" t="s">
        <v>5</v>
      </c>
      <c r="B28" s="34"/>
      <c r="C28" s="34"/>
      <c r="D28" s="34"/>
      <c r="E28" s="34"/>
      <c r="F28" s="34"/>
      <c r="G28" s="34"/>
      <c r="H28" s="34"/>
      <c r="I28" s="34">
        <v>1E-4</v>
      </c>
      <c r="J28" s="34">
        <f>(F28+F29)/2</f>
        <v>0</v>
      </c>
      <c r="K28" s="34">
        <f>J28/(0.01*I28)</f>
        <v>0</v>
      </c>
    </row>
    <row r="29" spans="1:22" x14ac:dyDescent="0.55000000000000004">
      <c r="A29" s="34" t="s">
        <v>6</v>
      </c>
      <c r="B29" s="34"/>
      <c r="C29" s="34"/>
      <c r="D29" s="34"/>
      <c r="E29" s="34"/>
      <c r="F29" s="34"/>
      <c r="G29" s="34"/>
      <c r="H29" s="34"/>
      <c r="I29" s="34">
        <v>1.0000000000000001E-5</v>
      </c>
      <c r="J29" s="34">
        <f>(G28+G29)/2</f>
        <v>0</v>
      </c>
      <c r="K29" s="34">
        <f>J29/(0.01*I29)</f>
        <v>0</v>
      </c>
    </row>
    <row r="30" spans="1:22" ht="28.8" x14ac:dyDescent="0.55000000000000004">
      <c r="A30" s="32" t="s">
        <v>7</v>
      </c>
      <c r="B30" s="34">
        <v>1</v>
      </c>
      <c r="C30" s="34">
        <v>0.1</v>
      </c>
      <c r="D30" s="34">
        <v>0.01</v>
      </c>
      <c r="E30" s="34">
        <v>1E-3</v>
      </c>
      <c r="F30" s="34">
        <v>1E-4</v>
      </c>
      <c r="G30" s="34">
        <v>1.0000000000000001E-5</v>
      </c>
      <c r="H30" s="34">
        <v>9.9999999999999995E-7</v>
      </c>
      <c r="I30" s="34"/>
      <c r="J30" s="34"/>
      <c r="K30" s="34"/>
    </row>
    <row r="31" spans="1:22" x14ac:dyDescent="0.55000000000000004">
      <c r="A31" s="32"/>
      <c r="B31" s="85" t="s">
        <v>39</v>
      </c>
      <c r="C31" s="86"/>
      <c r="D31" s="86"/>
      <c r="E31" s="86"/>
      <c r="F31" s="86"/>
      <c r="G31" s="86"/>
      <c r="H31" s="86"/>
      <c r="I31" s="34"/>
      <c r="J31" s="34"/>
      <c r="K31" s="34"/>
    </row>
    <row r="32" spans="1:22" x14ac:dyDescent="0.55000000000000004">
      <c r="A32" s="34"/>
      <c r="B32" s="34">
        <v>1</v>
      </c>
      <c r="C32" s="34">
        <v>2</v>
      </c>
      <c r="D32" s="34">
        <v>3</v>
      </c>
      <c r="E32" s="34">
        <v>4</v>
      </c>
      <c r="F32" s="34">
        <v>5</v>
      </c>
      <c r="G32" s="34">
        <v>6</v>
      </c>
      <c r="H32" s="34">
        <v>7</v>
      </c>
      <c r="I32" s="34"/>
      <c r="J32" s="34"/>
      <c r="K32" s="34"/>
    </row>
    <row r="33" spans="1:11" x14ac:dyDescent="0.55000000000000004">
      <c r="A33" s="34" t="s">
        <v>5</v>
      </c>
      <c r="B33" s="34"/>
      <c r="C33" s="34"/>
      <c r="D33" s="34"/>
      <c r="E33" s="34"/>
      <c r="F33" s="34"/>
      <c r="G33" s="34"/>
      <c r="H33" s="34"/>
      <c r="I33" s="34">
        <v>1E-4</v>
      </c>
      <c r="J33" s="34">
        <f>(F33+F34)/2</f>
        <v>0</v>
      </c>
      <c r="K33" s="34">
        <f>J33/(0.01*I33)</f>
        <v>0</v>
      </c>
    </row>
    <row r="34" spans="1:11" x14ac:dyDescent="0.55000000000000004">
      <c r="A34" s="34" t="s">
        <v>6</v>
      </c>
      <c r="B34" s="34"/>
      <c r="C34" s="34"/>
      <c r="D34" s="34"/>
      <c r="E34" s="34"/>
      <c r="F34" s="34"/>
      <c r="G34" s="34"/>
      <c r="H34" s="34"/>
      <c r="I34" s="34">
        <v>1.0000000000000001E-5</v>
      </c>
      <c r="J34" s="34">
        <f>(G33+G34)/2</f>
        <v>0</v>
      </c>
      <c r="K34" s="34">
        <f>J34/(0.01*I34)</f>
        <v>0</v>
      </c>
    </row>
    <row r="35" spans="1:11" ht="28.8" x14ac:dyDescent="0.55000000000000004">
      <c r="A35" s="32" t="s">
        <v>7</v>
      </c>
      <c r="B35" s="34">
        <v>1</v>
      </c>
      <c r="C35" s="34">
        <v>0.1</v>
      </c>
      <c r="D35" s="34">
        <v>0.01</v>
      </c>
      <c r="E35" s="34">
        <v>1E-3</v>
      </c>
      <c r="F35" s="34">
        <v>1E-4</v>
      </c>
      <c r="G35" s="34">
        <v>1.0000000000000001E-5</v>
      </c>
      <c r="H35" s="34">
        <v>9.9999999999999995E-7</v>
      </c>
      <c r="I35" s="34"/>
      <c r="J35" s="34"/>
      <c r="K35" s="34"/>
    </row>
    <row r="36" spans="1:11" x14ac:dyDescent="0.55000000000000004">
      <c r="A36" s="32"/>
      <c r="B36" s="85" t="s">
        <v>13</v>
      </c>
      <c r="C36" s="86"/>
      <c r="D36" s="86"/>
      <c r="E36" s="86"/>
      <c r="F36" s="86"/>
      <c r="G36" s="86"/>
      <c r="H36" s="86"/>
      <c r="I36" s="34"/>
      <c r="J36" s="34"/>
      <c r="K36" s="34"/>
    </row>
    <row r="37" spans="1:11" x14ac:dyDescent="0.55000000000000004">
      <c r="A37" s="34"/>
      <c r="B37" s="34">
        <v>1</v>
      </c>
      <c r="C37" s="34">
        <v>2</v>
      </c>
      <c r="D37" s="34">
        <v>3</v>
      </c>
      <c r="E37" s="34">
        <v>4</v>
      </c>
      <c r="F37" s="34">
        <v>5</v>
      </c>
      <c r="G37" s="34">
        <v>6</v>
      </c>
      <c r="H37" s="34">
        <v>7</v>
      </c>
      <c r="I37" s="34"/>
      <c r="J37" s="34"/>
      <c r="K37" s="34"/>
    </row>
    <row r="38" spans="1:11" x14ac:dyDescent="0.55000000000000004">
      <c r="A38" s="34" t="s">
        <v>5</v>
      </c>
      <c r="B38" s="34"/>
      <c r="C38" s="34"/>
      <c r="D38" s="34"/>
      <c r="E38" s="34"/>
      <c r="F38" s="34"/>
      <c r="G38" s="34"/>
      <c r="H38" s="34"/>
      <c r="I38" s="34">
        <v>1</v>
      </c>
      <c r="J38" s="34">
        <f>(B38+B39)/2</f>
        <v>0</v>
      </c>
      <c r="K38" s="34">
        <f>J38/(0.01*I38)</f>
        <v>0</v>
      </c>
    </row>
    <row r="39" spans="1:11" x14ac:dyDescent="0.55000000000000004">
      <c r="A39" s="34" t="s">
        <v>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ht="28.8" x14ac:dyDescent="0.55000000000000004">
      <c r="A40" s="32" t="s">
        <v>7</v>
      </c>
      <c r="B40" s="34">
        <v>1</v>
      </c>
      <c r="C40" s="34">
        <v>0.1</v>
      </c>
      <c r="D40" s="34">
        <v>0.01</v>
      </c>
      <c r="E40" s="34">
        <v>1E-3</v>
      </c>
      <c r="F40" s="34">
        <v>1E-4</v>
      </c>
      <c r="G40" s="34">
        <v>1.0000000000000001E-5</v>
      </c>
      <c r="H40" s="34">
        <v>9.9999999999999995E-7</v>
      </c>
      <c r="I40" s="34"/>
      <c r="J40" s="34"/>
      <c r="K40" s="34"/>
    </row>
    <row r="41" spans="1:11" ht="14.4" customHeight="1" x14ac:dyDescent="0.55000000000000004">
      <c r="A41" s="34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34"/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11"/>
      <c r="J42" s="84"/>
      <c r="K42" s="80"/>
    </row>
    <row r="43" spans="1:11" x14ac:dyDescent="0.55000000000000004">
      <c r="A43" s="34" t="s">
        <v>5</v>
      </c>
      <c r="B43" s="34"/>
      <c r="C43" s="34"/>
      <c r="D43" s="34"/>
      <c r="E43" s="34"/>
      <c r="F43" s="34"/>
      <c r="G43" s="34"/>
      <c r="H43" s="34"/>
      <c r="I43" s="34">
        <v>1</v>
      </c>
      <c r="J43" s="34">
        <f>(B43+B44)/2</f>
        <v>0</v>
      </c>
      <c r="K43" s="34">
        <f>J43/(0.01*I43)</f>
        <v>0</v>
      </c>
    </row>
    <row r="44" spans="1:11" x14ac:dyDescent="0.55000000000000004">
      <c r="A44" s="34" t="s">
        <v>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ht="28.8" x14ac:dyDescent="0.55000000000000004">
      <c r="A45" s="32" t="s">
        <v>7</v>
      </c>
      <c r="B45" s="34">
        <v>1</v>
      </c>
      <c r="C45" s="34">
        <v>0.1</v>
      </c>
      <c r="D45" s="34">
        <v>0.01</v>
      </c>
      <c r="E45" s="34">
        <v>1E-3</v>
      </c>
      <c r="F45" s="34">
        <v>1E-4</v>
      </c>
      <c r="G45" s="34">
        <v>1.0000000000000001E-5</v>
      </c>
      <c r="H45" s="34">
        <v>9.9999999999999995E-7</v>
      </c>
      <c r="I45" s="34"/>
      <c r="J45" s="34"/>
      <c r="K45" s="34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36:H36"/>
    <mergeCell ref="B41:H41"/>
    <mergeCell ref="J41:J42"/>
    <mergeCell ref="K41:K42"/>
    <mergeCell ref="M17:N17"/>
    <mergeCell ref="B21:H21"/>
    <mergeCell ref="J21:J22"/>
    <mergeCell ref="K21:K22"/>
    <mergeCell ref="B26:H26"/>
    <mergeCell ref="B31:H31"/>
    <mergeCell ref="B16:H16"/>
    <mergeCell ref="B11:H11"/>
    <mergeCell ref="M11:M14"/>
    <mergeCell ref="U17:V17"/>
    <mergeCell ref="N11:N12"/>
    <mergeCell ref="O11:O12"/>
    <mergeCell ref="P11:P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FC94-B61E-44B2-9F77-E457078677CC}">
  <dimension ref="A1:Q91"/>
  <sheetViews>
    <sheetView zoomScaleNormal="100" workbookViewId="0">
      <selection activeCell="O3" sqref="O3"/>
    </sheetView>
  </sheetViews>
  <sheetFormatPr defaultRowHeight="14.4" x14ac:dyDescent="0.55000000000000004"/>
  <sheetData>
    <row r="1" spans="1:17" x14ac:dyDescent="0.55000000000000004">
      <c r="A1" s="50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49"/>
      <c r="M1" s="94" t="s">
        <v>15</v>
      </c>
      <c r="N1" s="83" t="s">
        <v>1</v>
      </c>
      <c r="O1" s="84" t="s">
        <v>2</v>
      </c>
      <c r="P1" s="80" t="s">
        <v>3</v>
      </c>
      <c r="Q1" s="50"/>
    </row>
    <row r="2" spans="1:17" x14ac:dyDescent="0.55000000000000004">
      <c r="A2" s="50"/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80"/>
      <c r="J2" s="84"/>
      <c r="K2" s="80"/>
      <c r="L2" s="48"/>
      <c r="M2" s="95"/>
      <c r="N2" s="80"/>
      <c r="O2" s="84"/>
      <c r="P2" s="80"/>
      <c r="Q2" s="50" t="s">
        <v>4</v>
      </c>
    </row>
    <row r="3" spans="1:17" x14ac:dyDescent="0.55000000000000004">
      <c r="A3" s="50" t="s">
        <v>5</v>
      </c>
      <c r="B3" s="50">
        <v>16</v>
      </c>
      <c r="C3" s="50">
        <v>3</v>
      </c>
      <c r="D3" s="50"/>
      <c r="E3" s="50"/>
      <c r="F3" s="50"/>
      <c r="G3" s="50"/>
      <c r="H3" s="50"/>
      <c r="I3" s="50">
        <v>1</v>
      </c>
      <c r="J3" s="50">
        <f>(B3+B4)/2</f>
        <v>23.5</v>
      </c>
      <c r="K3" s="50">
        <f>J3/(0.01*I3)</f>
        <v>2350</v>
      </c>
      <c r="L3" s="50"/>
      <c r="M3" s="95"/>
      <c r="N3" s="50">
        <v>1</v>
      </c>
      <c r="O3" s="50">
        <f>AVERAGE(J3,J8,J13)</f>
        <v>74</v>
      </c>
      <c r="P3" s="50">
        <f>O3/(0.01*N3)</f>
        <v>7400</v>
      </c>
      <c r="Q3" s="50">
        <f>STDEV(K3,K8,K13)</f>
        <v>5463.7441374939954</v>
      </c>
    </row>
    <row r="4" spans="1:17" x14ac:dyDescent="0.55000000000000004">
      <c r="A4" s="50" t="s">
        <v>6</v>
      </c>
      <c r="B4" s="50">
        <v>31</v>
      </c>
      <c r="C4" s="50">
        <v>5</v>
      </c>
      <c r="D4" s="50"/>
      <c r="E4" s="50"/>
      <c r="F4" s="50"/>
      <c r="G4" s="50"/>
      <c r="H4" s="50"/>
      <c r="I4" s="50">
        <v>0.1</v>
      </c>
      <c r="J4" s="50">
        <f>(C3+C4)/2</f>
        <v>4</v>
      </c>
      <c r="K4" s="50">
        <f>J4/(0.01*I4)</f>
        <v>4000</v>
      </c>
      <c r="L4" s="50"/>
      <c r="M4" s="96"/>
      <c r="N4" s="50">
        <v>0.1</v>
      </c>
      <c r="O4" s="50">
        <f>AVERAGE(J4,J9,J14)</f>
        <v>8.6666666666666661</v>
      </c>
      <c r="P4" s="50">
        <f>O4/(0.01*N4)</f>
        <v>8666.6666666666661</v>
      </c>
      <c r="Q4" s="50">
        <f>STDEV(K4,K9,K14)</f>
        <v>11718.93055416463</v>
      </c>
    </row>
    <row r="5" spans="1:17" ht="28.8" x14ac:dyDescent="0.55000000000000004">
      <c r="A5" s="48" t="s">
        <v>7</v>
      </c>
      <c r="B5" s="50">
        <v>1</v>
      </c>
      <c r="C5" s="50">
        <v>0.1</v>
      </c>
      <c r="D5" s="50">
        <v>0.01</v>
      </c>
      <c r="E5" s="50">
        <v>1E-3</v>
      </c>
      <c r="F5" s="50">
        <v>1E-4</v>
      </c>
      <c r="G5" s="50">
        <v>1.0000000000000001E-5</v>
      </c>
      <c r="H5" s="50">
        <v>9.9999999999999995E-7</v>
      </c>
      <c r="I5" s="50"/>
      <c r="J5" s="50"/>
      <c r="K5" s="50"/>
      <c r="L5" s="50"/>
      <c r="M5" s="50"/>
      <c r="N5" s="50"/>
      <c r="O5" s="50"/>
      <c r="P5" s="50"/>
      <c r="Q5" s="50"/>
    </row>
    <row r="6" spans="1:17" x14ac:dyDescent="0.55000000000000004">
      <c r="A6" s="50"/>
      <c r="B6" s="82" t="s">
        <v>8</v>
      </c>
      <c r="C6" s="82"/>
      <c r="D6" s="82"/>
      <c r="E6" s="82"/>
      <c r="F6" s="82"/>
      <c r="G6" s="82"/>
      <c r="H6" s="82"/>
      <c r="I6" s="50"/>
      <c r="J6" s="50"/>
      <c r="K6" s="50"/>
      <c r="L6" s="50"/>
      <c r="M6" s="91" t="s">
        <v>16</v>
      </c>
      <c r="N6" s="83" t="s">
        <v>1</v>
      </c>
      <c r="O6" s="84" t="s">
        <v>2</v>
      </c>
      <c r="P6" s="80" t="s">
        <v>3</v>
      </c>
      <c r="Q6" s="50"/>
    </row>
    <row r="7" spans="1:17" x14ac:dyDescent="0.55000000000000004">
      <c r="A7" s="50"/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7</v>
      </c>
      <c r="I7" s="50"/>
      <c r="J7" s="50"/>
      <c r="K7" s="50"/>
      <c r="L7" s="50"/>
      <c r="M7" s="92"/>
      <c r="N7" s="80"/>
      <c r="O7" s="84"/>
      <c r="P7" s="80"/>
      <c r="Q7" s="50" t="s">
        <v>4</v>
      </c>
    </row>
    <row r="8" spans="1:17" x14ac:dyDescent="0.55000000000000004">
      <c r="A8" s="50" t="s">
        <v>5</v>
      </c>
      <c r="B8" s="50">
        <v>135</v>
      </c>
      <c r="C8" s="50">
        <v>20</v>
      </c>
      <c r="D8" s="50"/>
      <c r="E8" s="50"/>
      <c r="F8" s="50"/>
      <c r="G8" s="50"/>
      <c r="H8" s="50"/>
      <c r="I8" s="50">
        <v>1</v>
      </c>
      <c r="J8" s="50">
        <f>(B8+B9)/2</f>
        <v>132</v>
      </c>
      <c r="K8" s="50">
        <f>J8/(0.01*I8)</f>
        <v>13200</v>
      </c>
      <c r="L8" s="50"/>
      <c r="M8" s="92"/>
      <c r="N8" s="50">
        <v>1</v>
      </c>
      <c r="O8" s="50">
        <f>AVERAGE(J18)</f>
        <v>0</v>
      </c>
      <c r="P8" s="50">
        <f>O8/(0.01*N8)</f>
        <v>0</v>
      </c>
      <c r="Q8" s="50">
        <f>STDEV(K18,K23,K28)</f>
        <v>0</v>
      </c>
    </row>
    <row r="9" spans="1:17" x14ac:dyDescent="0.55000000000000004">
      <c r="A9" s="50" t="s">
        <v>6</v>
      </c>
      <c r="B9" s="50">
        <v>129</v>
      </c>
      <c r="C9" s="50">
        <v>24</v>
      </c>
      <c r="D9" s="50"/>
      <c r="E9" s="50"/>
      <c r="F9" s="50"/>
      <c r="G9" s="50"/>
      <c r="H9" s="50"/>
      <c r="I9" s="50">
        <v>0.1</v>
      </c>
      <c r="J9" s="50">
        <f>(C8+C9)/2</f>
        <v>22</v>
      </c>
      <c r="K9" s="50">
        <f>J9/(0.01*I9)</f>
        <v>22000</v>
      </c>
      <c r="L9" s="50"/>
      <c r="M9" s="93"/>
      <c r="N9" s="50">
        <v>0.1</v>
      </c>
      <c r="O9" s="50">
        <f>AVERAGE(J19)</f>
        <v>0</v>
      </c>
      <c r="P9" s="50">
        <f>O9/(0.01*N9)</f>
        <v>0</v>
      </c>
      <c r="Q9" s="50">
        <f>STDEV(K19,K24,K29)</f>
        <v>0</v>
      </c>
    </row>
    <row r="10" spans="1:17" ht="28.8" x14ac:dyDescent="0.55000000000000004">
      <c r="A10" s="48" t="s">
        <v>7</v>
      </c>
      <c r="B10" s="50">
        <v>1</v>
      </c>
      <c r="C10" s="50">
        <v>0.1</v>
      </c>
      <c r="D10" s="50">
        <v>0.01</v>
      </c>
      <c r="E10" s="50">
        <v>1E-3</v>
      </c>
      <c r="F10" s="50">
        <v>1E-4</v>
      </c>
      <c r="G10" s="50">
        <v>1.0000000000000001E-5</v>
      </c>
      <c r="H10" s="50">
        <v>9.9999999999999995E-7</v>
      </c>
      <c r="I10" s="50"/>
      <c r="J10" s="50"/>
      <c r="K10" s="50"/>
      <c r="L10" s="50"/>
      <c r="M10" s="50"/>
      <c r="N10" s="50"/>
      <c r="O10" s="50"/>
      <c r="P10" s="50"/>
      <c r="Q10" s="50"/>
    </row>
    <row r="11" spans="1:17" x14ac:dyDescent="0.55000000000000004">
      <c r="A11" s="48"/>
      <c r="B11" s="82" t="s">
        <v>9</v>
      </c>
      <c r="C11" s="82"/>
      <c r="D11" s="82"/>
      <c r="E11" s="82"/>
      <c r="F11" s="82"/>
      <c r="G11" s="82"/>
      <c r="H11" s="82"/>
      <c r="I11" s="50"/>
      <c r="J11" s="50"/>
      <c r="K11" s="50"/>
      <c r="L11" s="50"/>
      <c r="M11" s="88" t="s">
        <v>17</v>
      </c>
      <c r="N11" s="83" t="s">
        <v>1</v>
      </c>
      <c r="O11" s="84" t="s">
        <v>2</v>
      </c>
      <c r="P11" s="80" t="s">
        <v>3</v>
      </c>
      <c r="Q11" s="50"/>
    </row>
    <row r="12" spans="1:17" x14ac:dyDescent="0.55000000000000004">
      <c r="A12" s="50"/>
      <c r="B12" s="50">
        <v>1</v>
      </c>
      <c r="C12" s="50">
        <v>2</v>
      </c>
      <c r="D12" s="50">
        <v>3</v>
      </c>
      <c r="E12" s="50">
        <v>4</v>
      </c>
      <c r="F12" s="50">
        <v>5</v>
      </c>
      <c r="G12" s="50">
        <v>6</v>
      </c>
      <c r="H12" s="50">
        <v>7</v>
      </c>
      <c r="I12" s="50"/>
      <c r="J12" s="50"/>
      <c r="K12" s="50"/>
      <c r="L12" s="50"/>
      <c r="M12" s="89"/>
      <c r="N12" s="80"/>
      <c r="O12" s="84"/>
      <c r="P12" s="80"/>
      <c r="Q12" s="50" t="s">
        <v>4</v>
      </c>
    </row>
    <row r="13" spans="1:17" x14ac:dyDescent="0.55000000000000004">
      <c r="A13" s="50" t="s">
        <v>5</v>
      </c>
      <c r="B13" s="50">
        <v>62</v>
      </c>
      <c r="C13" s="50"/>
      <c r="D13" s="50"/>
      <c r="E13" s="50"/>
      <c r="F13" s="50"/>
      <c r="G13" s="50"/>
      <c r="H13" s="50"/>
      <c r="I13" s="50">
        <v>1</v>
      </c>
      <c r="J13" s="50">
        <f>(B13+B14)/2</f>
        <v>66.5</v>
      </c>
      <c r="K13" s="50">
        <f>J13/(0.01*I13)</f>
        <v>6650</v>
      </c>
      <c r="L13" s="50"/>
      <c r="M13" s="89"/>
      <c r="N13" s="50">
        <v>1</v>
      </c>
      <c r="O13" s="50">
        <f>AVERAGE(J38,J43)</f>
        <v>0</v>
      </c>
      <c r="P13" s="50">
        <f>O13/(0.01*N13)</f>
        <v>0</v>
      </c>
      <c r="Q13" s="50">
        <f>STDEV(K33,K38,K43)</f>
        <v>0</v>
      </c>
    </row>
    <row r="14" spans="1:17" x14ac:dyDescent="0.55000000000000004">
      <c r="A14" s="50" t="s">
        <v>6</v>
      </c>
      <c r="B14" s="50">
        <v>71</v>
      </c>
      <c r="C14" s="50"/>
      <c r="D14" s="50"/>
      <c r="E14" s="50"/>
      <c r="F14" s="50"/>
      <c r="G14" s="50"/>
      <c r="H14" s="50"/>
      <c r="I14" s="50">
        <v>1E-3</v>
      </c>
      <c r="J14" s="50">
        <f>(D13+D14)/2</f>
        <v>0</v>
      </c>
      <c r="K14" s="50">
        <f>J14/(0.01*I14)</f>
        <v>0</v>
      </c>
      <c r="L14" s="50"/>
      <c r="M14" s="90"/>
      <c r="N14" s="50">
        <v>1.0000000000000001E-5</v>
      </c>
      <c r="O14" s="50">
        <f>AVERAGE(J34,J39,J44)</f>
        <v>0</v>
      </c>
      <c r="P14" s="50">
        <f>O14/(0.01*N14)</f>
        <v>0</v>
      </c>
      <c r="Q14" s="50" t="e">
        <f>STDEV(K34,K39,K44)</f>
        <v>#DIV/0!</v>
      </c>
    </row>
    <row r="15" spans="1:17" ht="28.8" x14ac:dyDescent="0.55000000000000004">
      <c r="A15" s="48" t="s">
        <v>7</v>
      </c>
      <c r="B15" s="50">
        <v>1</v>
      </c>
      <c r="C15" s="50">
        <v>0.1</v>
      </c>
      <c r="D15" s="50">
        <v>0.01</v>
      </c>
      <c r="E15" s="50">
        <v>1E-3</v>
      </c>
      <c r="F15" s="50">
        <v>1E-4</v>
      </c>
      <c r="G15" s="50">
        <v>1.0000000000000001E-5</v>
      </c>
      <c r="H15" s="50">
        <v>9.9999999999999995E-7</v>
      </c>
      <c r="I15" s="50"/>
      <c r="J15" s="50"/>
      <c r="K15" s="50"/>
      <c r="L15" s="50"/>
      <c r="M15" s="50"/>
      <c r="N15" s="50"/>
      <c r="O15" s="50"/>
      <c r="P15" s="50"/>
      <c r="Q15" s="50"/>
    </row>
    <row r="16" spans="1:17" x14ac:dyDescent="0.55000000000000004">
      <c r="A16" s="48"/>
      <c r="B16" s="87" t="s">
        <v>71</v>
      </c>
      <c r="C16" s="87"/>
      <c r="D16" s="87"/>
      <c r="E16" s="87"/>
      <c r="F16" s="87"/>
      <c r="G16" s="87"/>
      <c r="H16" s="87"/>
      <c r="I16" s="50"/>
      <c r="J16" s="50"/>
      <c r="K16" s="50"/>
      <c r="L16" s="50"/>
      <c r="M16" s="19"/>
      <c r="N16" s="19"/>
      <c r="O16" s="50"/>
      <c r="P16" s="50"/>
      <c r="Q16" s="50"/>
    </row>
    <row r="17" spans="1:17" x14ac:dyDescent="0.55000000000000004">
      <c r="A17" s="50"/>
      <c r="B17" s="50">
        <v>1</v>
      </c>
      <c r="C17" s="50">
        <v>2</v>
      </c>
      <c r="D17" s="50">
        <v>3</v>
      </c>
      <c r="E17" s="50">
        <v>4</v>
      </c>
      <c r="F17" s="50">
        <v>5</v>
      </c>
      <c r="G17" s="50">
        <v>6</v>
      </c>
      <c r="H17" s="50">
        <v>7</v>
      </c>
      <c r="I17" s="50"/>
      <c r="J17" s="50"/>
      <c r="K17" s="50"/>
      <c r="L17" s="40"/>
      <c r="M17" s="97" t="s">
        <v>41</v>
      </c>
      <c r="N17" s="97"/>
      <c r="O17" s="17" t="s">
        <v>65</v>
      </c>
      <c r="P17" s="98" t="s">
        <v>41</v>
      </c>
      <c r="Q17" s="98"/>
    </row>
    <row r="18" spans="1:17" x14ac:dyDescent="0.55000000000000004">
      <c r="A18" s="50" t="s">
        <v>5</v>
      </c>
      <c r="B18" s="50"/>
      <c r="C18" s="50"/>
      <c r="D18" s="50"/>
      <c r="E18" s="50"/>
      <c r="F18" s="50"/>
      <c r="G18" s="50"/>
      <c r="H18" s="50"/>
      <c r="I18" s="50">
        <v>1</v>
      </c>
      <c r="J18" s="50">
        <f>(B18+B19)/2</f>
        <v>0</v>
      </c>
      <c r="K18" s="50">
        <f>J18/(0.01*I18)</f>
        <v>0</v>
      </c>
      <c r="M18" s="36" t="s">
        <v>59</v>
      </c>
      <c r="N18" s="36"/>
      <c r="O18">
        <f>(N18+N19)/2</f>
        <v>0</v>
      </c>
      <c r="P18" s="36" t="s">
        <v>42</v>
      </c>
      <c r="Q18" s="36"/>
    </row>
    <row r="19" spans="1:17" x14ac:dyDescent="0.55000000000000004">
      <c r="A19" s="50" t="s">
        <v>6</v>
      </c>
      <c r="B19" s="50"/>
      <c r="C19" s="50"/>
      <c r="D19" s="50"/>
      <c r="E19" s="50"/>
      <c r="F19" s="50"/>
      <c r="G19" s="50"/>
      <c r="H19" s="50"/>
      <c r="I19" s="50">
        <v>0.1</v>
      </c>
      <c r="J19" s="50">
        <f>(C18+C19)/2</f>
        <v>0</v>
      </c>
      <c r="K19" s="50">
        <f>J19/(0.01*I19)</f>
        <v>0</v>
      </c>
      <c r="M19" s="36" t="s">
        <v>60</v>
      </c>
      <c r="N19" s="36"/>
      <c r="P19" s="36" t="s">
        <v>43</v>
      </c>
      <c r="Q19" s="36"/>
    </row>
    <row r="20" spans="1:17" ht="28.8" x14ac:dyDescent="0.55000000000000004">
      <c r="A20" s="48" t="s">
        <v>7</v>
      </c>
      <c r="B20" s="50">
        <v>1</v>
      </c>
      <c r="C20" s="50">
        <v>0.1</v>
      </c>
      <c r="D20" s="50">
        <v>0.01</v>
      </c>
      <c r="E20" s="50">
        <v>1E-3</v>
      </c>
      <c r="F20" s="50">
        <v>1E-4</v>
      </c>
      <c r="G20" s="50">
        <v>1.0000000000000001E-5</v>
      </c>
      <c r="H20" s="50">
        <v>9.9999999999999995E-7</v>
      </c>
      <c r="I20" s="50"/>
      <c r="J20" s="50"/>
      <c r="K20" s="50"/>
      <c r="M20" s="36" t="s">
        <v>61</v>
      </c>
      <c r="N20" s="36"/>
      <c r="P20" s="36" t="s">
        <v>44</v>
      </c>
      <c r="Q20" s="36"/>
    </row>
    <row r="21" spans="1:17" x14ac:dyDescent="0.55000000000000004">
      <c r="A21" s="50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62</v>
      </c>
      <c r="N21" s="36"/>
      <c r="P21" s="36" t="s">
        <v>45</v>
      </c>
      <c r="Q21" s="36"/>
    </row>
    <row r="22" spans="1:17" x14ac:dyDescent="0.55000000000000004">
      <c r="A22" s="50"/>
      <c r="B22" s="50">
        <v>1</v>
      </c>
      <c r="C22" s="50">
        <v>2</v>
      </c>
      <c r="D22" s="50">
        <v>3</v>
      </c>
      <c r="E22" s="50">
        <v>4</v>
      </c>
      <c r="F22" s="50">
        <v>5</v>
      </c>
      <c r="G22" s="50">
        <v>6</v>
      </c>
      <c r="H22" s="50">
        <v>7</v>
      </c>
      <c r="I22" s="11"/>
      <c r="J22" s="84"/>
      <c r="K22" s="80"/>
      <c r="M22" s="36" t="s">
        <v>63</v>
      </c>
      <c r="N22" s="36"/>
      <c r="P22" s="36" t="s">
        <v>46</v>
      </c>
      <c r="Q22" s="36"/>
    </row>
    <row r="23" spans="1:17" x14ac:dyDescent="0.55000000000000004">
      <c r="A23" s="50" t="s">
        <v>5</v>
      </c>
      <c r="B23" s="50"/>
      <c r="C23" s="50"/>
      <c r="D23" s="50"/>
      <c r="E23" s="50"/>
      <c r="F23" s="50"/>
      <c r="G23" s="50"/>
      <c r="H23" s="50"/>
      <c r="I23" s="50">
        <v>1E-4</v>
      </c>
      <c r="J23" s="50">
        <f>(F23+F24)/2</f>
        <v>0</v>
      </c>
      <c r="K23" s="50">
        <f>J23/(0.01*I23)</f>
        <v>0</v>
      </c>
      <c r="M23" s="36" t="s">
        <v>64</v>
      </c>
      <c r="N23" s="36"/>
      <c r="P23" s="36" t="s">
        <v>47</v>
      </c>
      <c r="Q23" s="36"/>
    </row>
    <row r="24" spans="1:17" x14ac:dyDescent="0.55000000000000004">
      <c r="A24" s="50" t="s">
        <v>6</v>
      </c>
      <c r="B24" s="50"/>
      <c r="C24" s="50"/>
      <c r="D24" s="50"/>
      <c r="E24" s="50"/>
      <c r="F24" s="50"/>
      <c r="G24" s="50"/>
      <c r="H24" s="50"/>
      <c r="I24" s="50">
        <v>1.0000000000000001E-5</v>
      </c>
      <c r="J24" s="50">
        <f>(G23+G24)/2</f>
        <v>0</v>
      </c>
      <c r="K24" s="50">
        <f>J24/(0.01*I24)</f>
        <v>0</v>
      </c>
    </row>
    <row r="25" spans="1:17" ht="28.8" x14ac:dyDescent="0.55000000000000004">
      <c r="A25" s="48" t="s">
        <v>7</v>
      </c>
      <c r="B25" s="50">
        <v>1</v>
      </c>
      <c r="C25" s="50">
        <v>0.1</v>
      </c>
      <c r="D25" s="50">
        <v>0.01</v>
      </c>
      <c r="E25" s="50">
        <v>1E-3</v>
      </c>
      <c r="F25" s="50">
        <v>1E-4</v>
      </c>
      <c r="G25" s="50">
        <v>1.0000000000000001E-5</v>
      </c>
      <c r="H25" s="50">
        <v>9.9999999999999995E-7</v>
      </c>
      <c r="I25" s="50"/>
      <c r="J25" s="50"/>
      <c r="K25" s="50"/>
    </row>
    <row r="26" spans="1:17" x14ac:dyDescent="0.55000000000000004">
      <c r="A26" s="50"/>
      <c r="B26" s="87" t="s">
        <v>38</v>
      </c>
      <c r="C26" s="87"/>
      <c r="D26" s="87"/>
      <c r="E26" s="87"/>
      <c r="F26" s="87"/>
      <c r="G26" s="87"/>
      <c r="H26" s="87"/>
      <c r="I26" s="50"/>
      <c r="J26" s="50"/>
      <c r="K26" s="50"/>
    </row>
    <row r="27" spans="1:17" x14ac:dyDescent="0.55000000000000004">
      <c r="A27" s="50"/>
      <c r="B27" s="50">
        <v>1</v>
      </c>
      <c r="C27" s="50">
        <v>2</v>
      </c>
      <c r="D27" s="50">
        <v>3</v>
      </c>
      <c r="E27" s="50">
        <v>4</v>
      </c>
      <c r="F27" s="50">
        <v>5</v>
      </c>
      <c r="G27" s="50">
        <v>6</v>
      </c>
      <c r="H27" s="50">
        <v>7</v>
      </c>
      <c r="I27" s="50"/>
      <c r="J27" s="50"/>
      <c r="K27" s="50"/>
    </row>
    <row r="28" spans="1:17" x14ac:dyDescent="0.55000000000000004">
      <c r="A28" s="50" t="s">
        <v>5</v>
      </c>
      <c r="B28" s="50"/>
      <c r="C28" s="50"/>
      <c r="D28" s="50"/>
      <c r="E28" s="50"/>
      <c r="F28" s="50"/>
      <c r="G28" s="50"/>
      <c r="H28" s="50"/>
      <c r="I28" s="50">
        <v>1E-4</v>
      </c>
      <c r="J28" s="50">
        <f>(F28+F29)/2</f>
        <v>0</v>
      </c>
      <c r="K28" s="50">
        <f>J28/(0.01*I28)</f>
        <v>0</v>
      </c>
    </row>
    <row r="29" spans="1:17" x14ac:dyDescent="0.55000000000000004">
      <c r="A29" s="50" t="s">
        <v>6</v>
      </c>
      <c r="B29" s="50"/>
      <c r="C29" s="50"/>
      <c r="D29" s="50"/>
      <c r="E29" s="50"/>
      <c r="F29" s="50"/>
      <c r="G29" s="50"/>
      <c r="H29" s="50"/>
      <c r="I29" s="50">
        <v>1.0000000000000001E-5</v>
      </c>
      <c r="J29" s="50">
        <f>(G28+G29)/2</f>
        <v>0</v>
      </c>
      <c r="K29" s="50">
        <f>J29/(0.01*I29)</f>
        <v>0</v>
      </c>
    </row>
    <row r="30" spans="1:17" ht="28.8" x14ac:dyDescent="0.55000000000000004">
      <c r="A30" s="48" t="s">
        <v>7</v>
      </c>
      <c r="B30" s="50">
        <v>1</v>
      </c>
      <c r="C30" s="50">
        <v>0.1</v>
      </c>
      <c r="D30" s="50">
        <v>0.01</v>
      </c>
      <c r="E30" s="50">
        <v>1E-3</v>
      </c>
      <c r="F30" s="50">
        <v>1E-4</v>
      </c>
      <c r="G30" s="50">
        <v>1.0000000000000001E-5</v>
      </c>
      <c r="H30" s="50">
        <v>9.9999999999999995E-7</v>
      </c>
      <c r="I30" s="50"/>
      <c r="J30" s="50"/>
      <c r="K30" s="50"/>
    </row>
    <row r="31" spans="1:17" x14ac:dyDescent="0.55000000000000004">
      <c r="A31" s="48"/>
      <c r="B31" s="85" t="s">
        <v>39</v>
      </c>
      <c r="C31" s="86"/>
      <c r="D31" s="86"/>
      <c r="E31" s="86"/>
      <c r="F31" s="86"/>
      <c r="G31" s="86"/>
      <c r="H31" s="86"/>
      <c r="I31" s="50"/>
      <c r="J31" s="50"/>
      <c r="K31" s="50"/>
    </row>
    <row r="32" spans="1:17" x14ac:dyDescent="0.55000000000000004">
      <c r="A32" s="50"/>
      <c r="B32" s="50">
        <v>1</v>
      </c>
      <c r="C32" s="50">
        <v>2</v>
      </c>
      <c r="D32" s="50">
        <v>3</v>
      </c>
      <c r="E32" s="50">
        <v>4</v>
      </c>
      <c r="F32" s="50">
        <v>5</v>
      </c>
      <c r="G32" s="50">
        <v>6</v>
      </c>
      <c r="H32" s="50">
        <v>7</v>
      </c>
      <c r="I32" s="50"/>
      <c r="J32" s="50"/>
      <c r="K32" s="50"/>
    </row>
    <row r="33" spans="1:11" x14ac:dyDescent="0.55000000000000004">
      <c r="A33" s="50" t="s">
        <v>5</v>
      </c>
      <c r="B33" s="50"/>
      <c r="C33" s="50"/>
      <c r="D33" s="50"/>
      <c r="E33" s="50"/>
      <c r="F33" s="50"/>
      <c r="G33" s="50"/>
      <c r="H33" s="50"/>
      <c r="I33" s="50">
        <v>1E-4</v>
      </c>
      <c r="J33" s="50">
        <f>(F33+F34)/2</f>
        <v>0</v>
      </c>
      <c r="K33" s="50">
        <f>J33/(0.01*I33)</f>
        <v>0</v>
      </c>
    </row>
    <row r="34" spans="1:11" x14ac:dyDescent="0.55000000000000004">
      <c r="A34" s="50" t="s">
        <v>6</v>
      </c>
      <c r="B34" s="50"/>
      <c r="C34" s="50"/>
      <c r="D34" s="50"/>
      <c r="E34" s="50"/>
      <c r="F34" s="50"/>
      <c r="G34" s="50"/>
      <c r="H34" s="50"/>
      <c r="I34" s="50">
        <v>1.0000000000000001E-5</v>
      </c>
      <c r="J34" s="50">
        <f>(G33+G34)/2</f>
        <v>0</v>
      </c>
      <c r="K34" s="50">
        <f>J34/(0.01*I34)</f>
        <v>0</v>
      </c>
    </row>
    <row r="35" spans="1:11" ht="28.8" x14ac:dyDescent="0.55000000000000004">
      <c r="A35" s="48" t="s">
        <v>7</v>
      </c>
      <c r="B35" s="50">
        <v>1</v>
      </c>
      <c r="C35" s="50">
        <v>0.1</v>
      </c>
      <c r="D35" s="50">
        <v>0.01</v>
      </c>
      <c r="E35" s="50">
        <v>1E-3</v>
      </c>
      <c r="F35" s="50">
        <v>1E-4</v>
      </c>
      <c r="G35" s="50">
        <v>1.0000000000000001E-5</v>
      </c>
      <c r="H35" s="50">
        <v>9.9999999999999995E-7</v>
      </c>
      <c r="I35" s="50"/>
      <c r="J35" s="50"/>
      <c r="K35" s="50"/>
    </row>
    <row r="36" spans="1:11" x14ac:dyDescent="0.55000000000000004">
      <c r="A36" s="48"/>
      <c r="B36" s="85" t="s">
        <v>13</v>
      </c>
      <c r="C36" s="86"/>
      <c r="D36" s="86"/>
      <c r="E36" s="86"/>
      <c r="F36" s="86"/>
      <c r="G36" s="86"/>
      <c r="H36" s="86"/>
      <c r="I36" s="50"/>
      <c r="J36" s="50"/>
      <c r="K36" s="50"/>
    </row>
    <row r="37" spans="1:11" x14ac:dyDescent="0.55000000000000004">
      <c r="A37" s="50"/>
      <c r="B37" s="50">
        <v>1</v>
      </c>
      <c r="C37" s="50">
        <v>2</v>
      </c>
      <c r="D37" s="50">
        <v>3</v>
      </c>
      <c r="E37" s="50">
        <v>4</v>
      </c>
      <c r="F37" s="50">
        <v>5</v>
      </c>
      <c r="G37" s="50">
        <v>6</v>
      </c>
      <c r="H37" s="50">
        <v>7</v>
      </c>
      <c r="I37" s="50"/>
      <c r="J37" s="50"/>
      <c r="K37" s="50"/>
    </row>
    <row r="38" spans="1:11" x14ac:dyDescent="0.55000000000000004">
      <c r="A38" s="50" t="s">
        <v>5</v>
      </c>
      <c r="B38" s="50"/>
      <c r="C38" s="50"/>
      <c r="D38" s="50"/>
      <c r="E38" s="50"/>
      <c r="F38" s="50"/>
      <c r="G38" s="50"/>
      <c r="H38" s="50"/>
      <c r="I38" s="50">
        <v>1</v>
      </c>
      <c r="J38" s="50">
        <f>(B38+B39)/2</f>
        <v>0</v>
      </c>
      <c r="K38" s="50">
        <f>J38/(0.01*I38)</f>
        <v>0</v>
      </c>
    </row>
    <row r="39" spans="1:11" x14ac:dyDescent="0.55000000000000004">
      <c r="A39" s="50" t="s">
        <v>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ht="28.8" x14ac:dyDescent="0.55000000000000004">
      <c r="A40" s="48" t="s">
        <v>7</v>
      </c>
      <c r="B40" s="50">
        <v>1</v>
      </c>
      <c r="C40" s="50">
        <v>0.1</v>
      </c>
      <c r="D40" s="50">
        <v>0.01</v>
      </c>
      <c r="E40" s="50">
        <v>1E-3</v>
      </c>
      <c r="F40" s="50">
        <v>1E-4</v>
      </c>
      <c r="G40" s="50">
        <v>1.0000000000000001E-5</v>
      </c>
      <c r="H40" s="50">
        <v>9.9999999999999995E-7</v>
      </c>
      <c r="I40" s="50"/>
      <c r="J40" s="50"/>
      <c r="K40" s="50"/>
    </row>
    <row r="41" spans="1:11" ht="14.4" customHeight="1" x14ac:dyDescent="0.55000000000000004">
      <c r="A41" s="50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50"/>
      <c r="B42" s="50">
        <v>1</v>
      </c>
      <c r="C42" s="50">
        <v>2</v>
      </c>
      <c r="D42" s="50">
        <v>3</v>
      </c>
      <c r="E42" s="50">
        <v>4</v>
      </c>
      <c r="F42" s="50">
        <v>5</v>
      </c>
      <c r="G42" s="50">
        <v>6</v>
      </c>
      <c r="H42" s="50">
        <v>7</v>
      </c>
      <c r="I42" s="11"/>
      <c r="J42" s="84"/>
      <c r="K42" s="80"/>
    </row>
    <row r="43" spans="1:11" x14ac:dyDescent="0.55000000000000004">
      <c r="A43" s="50" t="s">
        <v>5</v>
      </c>
      <c r="B43" s="50"/>
      <c r="C43" s="50"/>
      <c r="D43" s="50"/>
      <c r="E43" s="50"/>
      <c r="F43" s="50"/>
      <c r="G43" s="50"/>
      <c r="H43" s="50"/>
      <c r="I43" s="50">
        <v>1</v>
      </c>
      <c r="J43" s="50">
        <f>(B43+B44)/2</f>
        <v>0</v>
      </c>
      <c r="K43" s="50">
        <f>J43/(0.01*I43)</f>
        <v>0</v>
      </c>
    </row>
    <row r="44" spans="1:11" x14ac:dyDescent="0.55000000000000004">
      <c r="A44" s="50" t="s">
        <v>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28.8" x14ac:dyDescent="0.55000000000000004">
      <c r="A45" s="48" t="s">
        <v>7</v>
      </c>
      <c r="B45" s="50">
        <v>1</v>
      </c>
      <c r="C45" s="50">
        <v>0.1</v>
      </c>
      <c r="D45" s="50">
        <v>0.01</v>
      </c>
      <c r="E45" s="50">
        <v>1E-3</v>
      </c>
      <c r="F45" s="50">
        <v>1E-4</v>
      </c>
      <c r="G45" s="50">
        <v>1.0000000000000001E-5</v>
      </c>
      <c r="H45" s="50">
        <v>9.9999999999999995E-7</v>
      </c>
      <c r="I45" s="50"/>
      <c r="J45" s="50"/>
      <c r="K45" s="50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  <mergeCell ref="M11:M14"/>
    <mergeCell ref="N11:N12"/>
    <mergeCell ref="O11:O12"/>
    <mergeCell ref="M17:N17"/>
    <mergeCell ref="B36:H36"/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E129-47DC-4211-BCF6-4C9927E4EC99}">
  <dimension ref="A1:Q91"/>
  <sheetViews>
    <sheetView topLeftCell="A10"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50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49"/>
      <c r="M1" s="94" t="s">
        <v>15</v>
      </c>
      <c r="N1" s="83" t="s">
        <v>1</v>
      </c>
      <c r="O1" s="84" t="s">
        <v>2</v>
      </c>
      <c r="P1" s="80" t="s">
        <v>3</v>
      </c>
      <c r="Q1" s="50"/>
    </row>
    <row r="2" spans="1:17" x14ac:dyDescent="0.55000000000000004">
      <c r="A2" s="50"/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80"/>
      <c r="J2" s="84"/>
      <c r="K2" s="80"/>
      <c r="L2" s="48"/>
      <c r="M2" s="95"/>
      <c r="N2" s="80"/>
      <c r="O2" s="84"/>
      <c r="P2" s="80"/>
      <c r="Q2" s="50" t="s">
        <v>4</v>
      </c>
    </row>
    <row r="3" spans="1:17" x14ac:dyDescent="0.55000000000000004">
      <c r="A3" s="50" t="s">
        <v>5</v>
      </c>
      <c r="B3" s="50">
        <v>13</v>
      </c>
      <c r="C3" s="50">
        <v>2</v>
      </c>
      <c r="D3" s="50"/>
      <c r="E3" s="50"/>
      <c r="F3" s="50"/>
      <c r="G3" s="50"/>
      <c r="H3" s="50"/>
      <c r="I3" s="50">
        <v>1</v>
      </c>
      <c r="J3" s="50">
        <f>(B3+B4)/2</f>
        <v>18</v>
      </c>
      <c r="K3" s="50">
        <f>J3/(0.01*I3)</f>
        <v>1800</v>
      </c>
      <c r="L3" s="50"/>
      <c r="M3" s="95"/>
      <c r="N3" s="50">
        <v>1</v>
      </c>
      <c r="O3" s="50">
        <f>AVERAGE(J3,J8,J13)</f>
        <v>53.666666666666664</v>
      </c>
      <c r="P3" s="50">
        <f>O3/(0.01*N3)</f>
        <v>5366.6666666666661</v>
      </c>
      <c r="Q3" s="50">
        <f>STDEV(K3,K8,K13)</f>
        <v>4271.2215270731785</v>
      </c>
    </row>
    <row r="4" spans="1:17" x14ac:dyDescent="0.55000000000000004">
      <c r="A4" s="50" t="s">
        <v>6</v>
      </c>
      <c r="B4" s="50">
        <v>23</v>
      </c>
      <c r="C4" s="50">
        <v>4</v>
      </c>
      <c r="D4" s="50"/>
      <c r="E4" s="50"/>
      <c r="F4" s="50"/>
      <c r="G4" s="50"/>
      <c r="H4" s="50"/>
      <c r="I4" s="50">
        <v>0.1</v>
      </c>
      <c r="J4" s="50">
        <f>(C3+C4)/2</f>
        <v>3</v>
      </c>
      <c r="K4" s="50">
        <f>J4/(0.01*I4)</f>
        <v>3000</v>
      </c>
      <c r="L4" s="50"/>
      <c r="M4" s="96"/>
      <c r="N4" s="50">
        <v>0.1</v>
      </c>
      <c r="O4" s="50">
        <f>AVERAGE(J4,J9,J14)</f>
        <v>5.666666666666667</v>
      </c>
      <c r="P4" s="50">
        <f>O4/(0.01*N4)</f>
        <v>5666.666666666667</v>
      </c>
      <c r="Q4" s="50">
        <f>STDEV(K4,K9,K14)</f>
        <v>7371.1147958319934</v>
      </c>
    </row>
    <row r="5" spans="1:17" ht="28.8" x14ac:dyDescent="0.55000000000000004">
      <c r="A5" s="48" t="s">
        <v>7</v>
      </c>
      <c r="B5" s="50">
        <v>1</v>
      </c>
      <c r="C5" s="50">
        <v>0.1</v>
      </c>
      <c r="D5" s="50">
        <v>0.01</v>
      </c>
      <c r="E5" s="50">
        <v>1E-3</v>
      </c>
      <c r="F5" s="50">
        <v>1E-4</v>
      </c>
      <c r="G5" s="50">
        <v>1.0000000000000001E-5</v>
      </c>
      <c r="H5" s="50">
        <v>9.9999999999999995E-7</v>
      </c>
      <c r="I5" s="50"/>
      <c r="J5" s="50"/>
      <c r="K5" s="50"/>
      <c r="L5" s="50"/>
      <c r="M5" s="50"/>
      <c r="N5" s="50"/>
      <c r="O5" s="50"/>
      <c r="P5" s="50"/>
      <c r="Q5" s="50"/>
    </row>
    <row r="6" spans="1:17" x14ac:dyDescent="0.55000000000000004">
      <c r="A6" s="50"/>
      <c r="B6" s="82" t="s">
        <v>8</v>
      </c>
      <c r="C6" s="82"/>
      <c r="D6" s="82"/>
      <c r="E6" s="82"/>
      <c r="F6" s="82"/>
      <c r="G6" s="82"/>
      <c r="H6" s="82"/>
      <c r="I6" s="50"/>
      <c r="J6" s="50"/>
      <c r="K6" s="50"/>
      <c r="L6" s="50"/>
      <c r="M6" s="91" t="s">
        <v>16</v>
      </c>
      <c r="N6" s="83" t="s">
        <v>1</v>
      </c>
      <c r="O6" s="84" t="s">
        <v>2</v>
      </c>
      <c r="P6" s="80" t="s">
        <v>3</v>
      </c>
      <c r="Q6" s="50"/>
    </row>
    <row r="7" spans="1:17" x14ac:dyDescent="0.55000000000000004">
      <c r="A7" s="50"/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7</v>
      </c>
      <c r="I7" s="50"/>
      <c r="J7" s="50"/>
      <c r="K7" s="50"/>
      <c r="L7" s="50"/>
      <c r="M7" s="92"/>
      <c r="N7" s="80"/>
      <c r="O7" s="84"/>
      <c r="P7" s="80"/>
      <c r="Q7" s="50" t="s">
        <v>4</v>
      </c>
    </row>
    <row r="8" spans="1:17" x14ac:dyDescent="0.55000000000000004">
      <c r="A8" s="50" t="s">
        <v>5</v>
      </c>
      <c r="B8" s="50">
        <v>112</v>
      </c>
      <c r="C8" s="50">
        <v>12</v>
      </c>
      <c r="D8" s="50"/>
      <c r="E8" s="50"/>
      <c r="F8" s="50"/>
      <c r="G8" s="50"/>
      <c r="H8" s="50"/>
      <c r="I8" s="50">
        <v>1</v>
      </c>
      <c r="J8" s="50">
        <f>(B8+B9)/2</f>
        <v>101</v>
      </c>
      <c r="K8" s="50">
        <f>J8/(0.01*I8)</f>
        <v>10100</v>
      </c>
      <c r="L8" s="50"/>
      <c r="M8" s="92"/>
      <c r="N8" s="50">
        <v>1</v>
      </c>
      <c r="O8" s="50">
        <f>AVERAGE(J18)</f>
        <v>0</v>
      </c>
      <c r="P8" s="50">
        <f>O8/(0.01*N8)</f>
        <v>0</v>
      </c>
      <c r="Q8" s="50">
        <f>STDEV(K18,K23,K28)</f>
        <v>0</v>
      </c>
    </row>
    <row r="9" spans="1:17" x14ac:dyDescent="0.55000000000000004">
      <c r="A9" s="50" t="s">
        <v>6</v>
      </c>
      <c r="B9" s="50">
        <v>90</v>
      </c>
      <c r="C9" s="50">
        <v>16</v>
      </c>
      <c r="D9" s="50"/>
      <c r="E9" s="50"/>
      <c r="F9" s="50"/>
      <c r="G9" s="50"/>
      <c r="H9" s="50"/>
      <c r="I9" s="50">
        <v>0.1</v>
      </c>
      <c r="J9" s="50">
        <f>(C8+C9)/2</f>
        <v>14</v>
      </c>
      <c r="K9" s="50">
        <f>J9/(0.01*I9)</f>
        <v>14000</v>
      </c>
      <c r="L9" s="50"/>
      <c r="M9" s="93"/>
      <c r="N9" s="50">
        <v>0.1</v>
      </c>
      <c r="O9" s="50">
        <f>AVERAGE(J19)</f>
        <v>0</v>
      </c>
      <c r="P9" s="50">
        <f>O9/(0.01*N9)</f>
        <v>0</v>
      </c>
      <c r="Q9" s="50">
        <f>STDEV(K19,K24,K29)</f>
        <v>0</v>
      </c>
    </row>
    <row r="10" spans="1:17" ht="28.8" x14ac:dyDescent="0.55000000000000004">
      <c r="A10" s="48" t="s">
        <v>7</v>
      </c>
      <c r="B10" s="50">
        <v>1</v>
      </c>
      <c r="C10" s="50">
        <v>0.1</v>
      </c>
      <c r="D10" s="50">
        <v>0.01</v>
      </c>
      <c r="E10" s="50">
        <v>1E-3</v>
      </c>
      <c r="F10" s="50">
        <v>1E-4</v>
      </c>
      <c r="G10" s="50">
        <v>1.0000000000000001E-5</v>
      </c>
      <c r="H10" s="50">
        <v>9.9999999999999995E-7</v>
      </c>
      <c r="I10" s="50"/>
      <c r="J10" s="50"/>
      <c r="K10" s="50"/>
      <c r="L10" s="50"/>
      <c r="M10" s="50"/>
      <c r="N10" s="50"/>
      <c r="O10" s="50"/>
      <c r="P10" s="50"/>
      <c r="Q10" s="50"/>
    </row>
    <row r="11" spans="1:17" x14ac:dyDescent="0.55000000000000004">
      <c r="A11" s="48"/>
      <c r="B11" s="82" t="s">
        <v>9</v>
      </c>
      <c r="C11" s="82"/>
      <c r="D11" s="82"/>
      <c r="E11" s="82"/>
      <c r="F11" s="82"/>
      <c r="G11" s="82"/>
      <c r="H11" s="82"/>
      <c r="I11" s="50"/>
      <c r="J11" s="50"/>
      <c r="K11" s="50"/>
      <c r="L11" s="50"/>
      <c r="M11" s="88" t="s">
        <v>17</v>
      </c>
      <c r="N11" s="83" t="s">
        <v>1</v>
      </c>
      <c r="O11" s="84" t="s">
        <v>2</v>
      </c>
      <c r="P11" s="80" t="s">
        <v>3</v>
      </c>
      <c r="Q11" s="50"/>
    </row>
    <row r="12" spans="1:17" x14ac:dyDescent="0.55000000000000004">
      <c r="A12" s="50"/>
      <c r="B12" s="50">
        <v>1</v>
      </c>
      <c r="C12" s="50">
        <v>2</v>
      </c>
      <c r="D12" s="50">
        <v>3</v>
      </c>
      <c r="E12" s="50">
        <v>4</v>
      </c>
      <c r="F12" s="50">
        <v>5</v>
      </c>
      <c r="G12" s="50">
        <v>6</v>
      </c>
      <c r="H12" s="50">
        <v>7</v>
      </c>
      <c r="I12" s="50"/>
      <c r="J12" s="50"/>
      <c r="K12" s="50"/>
      <c r="L12" s="50"/>
      <c r="M12" s="89"/>
      <c r="N12" s="80"/>
      <c r="O12" s="84"/>
      <c r="P12" s="80"/>
      <c r="Q12" s="50" t="s">
        <v>4</v>
      </c>
    </row>
    <row r="13" spans="1:17" x14ac:dyDescent="0.55000000000000004">
      <c r="A13" s="50" t="s">
        <v>5</v>
      </c>
      <c r="B13" s="50">
        <v>43</v>
      </c>
      <c r="C13" s="50"/>
      <c r="D13" s="50"/>
      <c r="E13" s="50"/>
      <c r="F13" s="50"/>
      <c r="G13" s="50"/>
      <c r="H13" s="50"/>
      <c r="I13" s="50">
        <v>1</v>
      </c>
      <c r="J13" s="50">
        <f>(B13+B14)/2</f>
        <v>42</v>
      </c>
      <c r="K13" s="50">
        <f>J13/(0.01*I13)</f>
        <v>4200</v>
      </c>
      <c r="L13" s="50"/>
      <c r="M13" s="89"/>
      <c r="N13" s="50">
        <v>1</v>
      </c>
      <c r="O13" s="50">
        <f>AVERAGE(J38,J43)</f>
        <v>0</v>
      </c>
      <c r="P13" s="50">
        <f>O13/(0.01*N13)</f>
        <v>0</v>
      </c>
      <c r="Q13" s="50">
        <f>STDEV(K33,K38,K43)</f>
        <v>0</v>
      </c>
    </row>
    <row r="14" spans="1:17" x14ac:dyDescent="0.55000000000000004">
      <c r="A14" s="50" t="s">
        <v>6</v>
      </c>
      <c r="B14" s="50">
        <v>41</v>
      </c>
      <c r="C14" s="50"/>
      <c r="D14" s="50"/>
      <c r="E14" s="50"/>
      <c r="F14" s="50"/>
      <c r="G14" s="50"/>
      <c r="H14" s="50"/>
      <c r="I14" s="50">
        <v>1E-3</v>
      </c>
      <c r="J14" s="50">
        <f>(D13+D14)/2</f>
        <v>0</v>
      </c>
      <c r="K14" s="50">
        <f>J14/(0.01*I14)</f>
        <v>0</v>
      </c>
      <c r="L14" s="50"/>
      <c r="M14" s="90"/>
      <c r="N14" s="50">
        <v>1.0000000000000001E-5</v>
      </c>
      <c r="O14" s="50">
        <f>AVERAGE(J34,J39,J44)</f>
        <v>0</v>
      </c>
      <c r="P14" s="50">
        <f>O14/(0.01*N14)</f>
        <v>0</v>
      </c>
      <c r="Q14" s="50" t="e">
        <f>STDEV(K34,K39,K44)</f>
        <v>#DIV/0!</v>
      </c>
    </row>
    <row r="15" spans="1:17" ht="28.8" x14ac:dyDescent="0.55000000000000004">
      <c r="A15" s="48" t="s">
        <v>7</v>
      </c>
      <c r="B15" s="52">
        <v>1</v>
      </c>
      <c r="C15" s="50">
        <v>0.1</v>
      </c>
      <c r="D15" s="50">
        <v>0.01</v>
      </c>
      <c r="E15" s="50">
        <v>1E-3</v>
      </c>
      <c r="F15" s="50">
        <v>1E-4</v>
      </c>
      <c r="G15" s="50">
        <v>1.0000000000000001E-5</v>
      </c>
      <c r="H15" s="50">
        <v>9.9999999999999995E-7</v>
      </c>
      <c r="I15" s="50"/>
      <c r="J15" s="50"/>
      <c r="K15" s="50"/>
      <c r="L15" s="50"/>
      <c r="M15" s="50"/>
      <c r="N15" s="50"/>
      <c r="O15" s="50"/>
      <c r="P15" s="50"/>
      <c r="Q15" s="50"/>
    </row>
    <row r="16" spans="1:17" x14ac:dyDescent="0.55000000000000004">
      <c r="A16" s="48"/>
      <c r="B16" s="87" t="s">
        <v>10</v>
      </c>
      <c r="C16" s="87"/>
      <c r="D16" s="87"/>
      <c r="E16" s="87"/>
      <c r="F16" s="87"/>
      <c r="G16" s="87"/>
      <c r="H16" s="87"/>
      <c r="I16" s="50"/>
      <c r="J16" s="50"/>
      <c r="K16" s="50"/>
      <c r="L16" s="50"/>
      <c r="M16" s="19"/>
      <c r="N16" s="19"/>
      <c r="O16" s="50"/>
      <c r="P16" s="50"/>
      <c r="Q16" s="50"/>
    </row>
    <row r="17" spans="1:17" x14ac:dyDescent="0.55000000000000004">
      <c r="A17" s="50"/>
      <c r="B17" s="50">
        <v>1</v>
      </c>
      <c r="C17" s="50">
        <v>2</v>
      </c>
      <c r="D17" s="50">
        <v>3</v>
      </c>
      <c r="E17" s="50">
        <v>4</v>
      </c>
      <c r="F17" s="50">
        <v>5</v>
      </c>
      <c r="G17" s="50">
        <v>6</v>
      </c>
      <c r="H17" s="50">
        <v>7</v>
      </c>
      <c r="I17" s="50"/>
      <c r="J17" s="50"/>
      <c r="K17" s="50"/>
      <c r="L17" s="40"/>
      <c r="M17" s="97" t="s">
        <v>41</v>
      </c>
      <c r="N17" s="97"/>
      <c r="O17" s="17" t="s">
        <v>65</v>
      </c>
      <c r="P17" s="98" t="s">
        <v>41</v>
      </c>
      <c r="Q17" s="98"/>
    </row>
    <row r="18" spans="1:17" x14ac:dyDescent="0.55000000000000004">
      <c r="A18" s="50" t="s">
        <v>5</v>
      </c>
      <c r="B18" s="50"/>
      <c r="C18" s="50"/>
      <c r="D18" s="50"/>
      <c r="E18" s="50"/>
      <c r="F18" s="50"/>
      <c r="G18" s="50"/>
      <c r="H18" s="50"/>
      <c r="I18" s="50">
        <v>1</v>
      </c>
      <c r="J18" s="50">
        <f>(B18+B19)/2</f>
        <v>0</v>
      </c>
      <c r="K18" s="50">
        <f>J18/(0.01*I18)</f>
        <v>0</v>
      </c>
      <c r="M18" s="36" t="s">
        <v>59</v>
      </c>
      <c r="N18" s="36"/>
      <c r="O18">
        <f>(N18+N19)/2</f>
        <v>0</v>
      </c>
      <c r="P18" s="36" t="s">
        <v>42</v>
      </c>
      <c r="Q18" s="36"/>
    </row>
    <row r="19" spans="1:17" x14ac:dyDescent="0.55000000000000004">
      <c r="A19" s="50" t="s">
        <v>6</v>
      </c>
      <c r="B19" s="50"/>
      <c r="C19" s="50"/>
      <c r="D19" s="50"/>
      <c r="E19" s="50"/>
      <c r="F19" s="50"/>
      <c r="G19" s="50"/>
      <c r="H19" s="50"/>
      <c r="I19" s="50">
        <v>0.1</v>
      </c>
      <c r="J19" s="50">
        <f>(C18+C19)/2</f>
        <v>0</v>
      </c>
      <c r="K19" s="50">
        <f>J19/(0.01*I19)</f>
        <v>0</v>
      </c>
      <c r="M19" s="36" t="s">
        <v>60</v>
      </c>
      <c r="N19" s="36"/>
      <c r="P19" s="36" t="s">
        <v>43</v>
      </c>
      <c r="Q19" s="36"/>
    </row>
    <row r="20" spans="1:17" ht="28.8" x14ac:dyDescent="0.55000000000000004">
      <c r="A20" s="48" t="s">
        <v>7</v>
      </c>
      <c r="B20" s="50">
        <v>1</v>
      </c>
      <c r="C20" s="50">
        <v>0.1</v>
      </c>
      <c r="D20" s="50">
        <v>0.01</v>
      </c>
      <c r="E20" s="50">
        <v>1E-3</v>
      </c>
      <c r="F20" s="50">
        <v>1E-4</v>
      </c>
      <c r="G20" s="50">
        <v>1.0000000000000001E-5</v>
      </c>
      <c r="H20" s="50">
        <v>9.9999999999999995E-7</v>
      </c>
      <c r="I20" s="50"/>
      <c r="J20" s="50"/>
      <c r="K20" s="50"/>
      <c r="M20" s="36" t="s">
        <v>61</v>
      </c>
      <c r="N20" s="36"/>
      <c r="P20" s="36" t="s">
        <v>44</v>
      </c>
      <c r="Q20" s="36"/>
    </row>
    <row r="21" spans="1:17" x14ac:dyDescent="0.55000000000000004">
      <c r="A21" s="50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62</v>
      </c>
      <c r="N21" s="36"/>
      <c r="P21" s="36" t="s">
        <v>45</v>
      </c>
      <c r="Q21" s="36"/>
    </row>
    <row r="22" spans="1:17" x14ac:dyDescent="0.55000000000000004">
      <c r="A22" s="50"/>
      <c r="B22" s="50">
        <v>1</v>
      </c>
      <c r="C22" s="50">
        <v>2</v>
      </c>
      <c r="D22" s="50">
        <v>3</v>
      </c>
      <c r="E22" s="50">
        <v>4</v>
      </c>
      <c r="F22" s="50">
        <v>5</v>
      </c>
      <c r="G22" s="50">
        <v>6</v>
      </c>
      <c r="H22" s="50">
        <v>7</v>
      </c>
      <c r="I22" s="11"/>
      <c r="J22" s="84"/>
      <c r="K22" s="80"/>
      <c r="M22" s="36" t="s">
        <v>63</v>
      </c>
      <c r="N22" s="36"/>
      <c r="P22" s="36" t="s">
        <v>46</v>
      </c>
      <c r="Q22" s="36"/>
    </row>
    <row r="23" spans="1:17" x14ac:dyDescent="0.55000000000000004">
      <c r="A23" s="50" t="s">
        <v>5</v>
      </c>
      <c r="B23" s="50"/>
      <c r="C23" s="50"/>
      <c r="D23" s="50"/>
      <c r="E23" s="50"/>
      <c r="F23" s="50"/>
      <c r="G23" s="50"/>
      <c r="H23" s="50"/>
      <c r="I23" s="50">
        <v>1E-4</v>
      </c>
      <c r="J23" s="50">
        <f>(F23+F24)/2</f>
        <v>0</v>
      </c>
      <c r="K23" s="50">
        <f>J23/(0.01*I23)</f>
        <v>0</v>
      </c>
      <c r="M23" s="36" t="s">
        <v>64</v>
      </c>
      <c r="N23" s="36"/>
      <c r="P23" s="36" t="s">
        <v>47</v>
      </c>
      <c r="Q23" s="36"/>
    </row>
    <row r="24" spans="1:17" x14ac:dyDescent="0.55000000000000004">
      <c r="A24" s="50" t="s">
        <v>6</v>
      </c>
      <c r="B24" s="50"/>
      <c r="C24" s="50"/>
      <c r="D24" s="50"/>
      <c r="E24" s="50"/>
      <c r="F24" s="50"/>
      <c r="G24" s="50"/>
      <c r="H24" s="50"/>
      <c r="I24" s="50">
        <v>1.0000000000000001E-5</v>
      </c>
      <c r="J24" s="50">
        <f>(G23+G24)/2</f>
        <v>0</v>
      </c>
      <c r="K24" s="50">
        <f>J24/(0.01*I24)</f>
        <v>0</v>
      </c>
    </row>
    <row r="25" spans="1:17" ht="28.8" x14ac:dyDescent="0.55000000000000004">
      <c r="A25" s="48" t="s">
        <v>7</v>
      </c>
      <c r="B25" s="50">
        <v>1</v>
      </c>
      <c r="C25" s="50">
        <v>0.1</v>
      </c>
      <c r="D25" s="50">
        <v>0.01</v>
      </c>
      <c r="E25" s="50">
        <v>1E-3</v>
      </c>
      <c r="F25" s="50">
        <v>1E-4</v>
      </c>
      <c r="G25" s="50">
        <v>1.0000000000000001E-5</v>
      </c>
      <c r="H25" s="50">
        <v>9.9999999999999995E-7</v>
      </c>
      <c r="I25" s="50"/>
      <c r="J25" s="50"/>
      <c r="K25" s="50"/>
    </row>
    <row r="26" spans="1:17" x14ac:dyDescent="0.55000000000000004">
      <c r="A26" s="50"/>
      <c r="B26" s="87" t="s">
        <v>38</v>
      </c>
      <c r="C26" s="87"/>
      <c r="D26" s="87"/>
      <c r="E26" s="87"/>
      <c r="F26" s="87"/>
      <c r="G26" s="87"/>
      <c r="H26" s="87"/>
      <c r="I26" s="50"/>
      <c r="J26" s="50"/>
      <c r="K26" s="50"/>
    </row>
    <row r="27" spans="1:17" x14ac:dyDescent="0.55000000000000004">
      <c r="A27" s="50"/>
      <c r="B27" s="50">
        <v>1</v>
      </c>
      <c r="C27" s="50">
        <v>2</v>
      </c>
      <c r="D27" s="50">
        <v>3</v>
      </c>
      <c r="E27" s="50">
        <v>4</v>
      </c>
      <c r="F27" s="50">
        <v>5</v>
      </c>
      <c r="G27" s="50">
        <v>6</v>
      </c>
      <c r="H27" s="50">
        <v>7</v>
      </c>
      <c r="I27" s="50"/>
      <c r="J27" s="50"/>
      <c r="K27" s="50"/>
    </row>
    <row r="28" spans="1:17" x14ac:dyDescent="0.55000000000000004">
      <c r="A28" s="50" t="s">
        <v>5</v>
      </c>
      <c r="B28" s="50"/>
      <c r="C28" s="50"/>
      <c r="D28" s="50"/>
      <c r="E28" s="50"/>
      <c r="F28" s="50"/>
      <c r="G28" s="50"/>
      <c r="H28" s="50"/>
      <c r="I28" s="50">
        <v>1E-4</v>
      </c>
      <c r="J28" s="50">
        <f>(F28+F29)/2</f>
        <v>0</v>
      </c>
      <c r="K28" s="50">
        <f>J28/(0.01*I28)</f>
        <v>0</v>
      </c>
    </row>
    <row r="29" spans="1:17" x14ac:dyDescent="0.55000000000000004">
      <c r="A29" s="50" t="s">
        <v>6</v>
      </c>
      <c r="B29" s="50"/>
      <c r="C29" s="50"/>
      <c r="D29" s="50"/>
      <c r="E29" s="50"/>
      <c r="F29" s="50"/>
      <c r="G29" s="50"/>
      <c r="H29" s="50"/>
      <c r="I29" s="50">
        <v>1.0000000000000001E-5</v>
      </c>
      <c r="J29" s="50">
        <f>(G28+G29)/2</f>
        <v>0</v>
      </c>
      <c r="K29" s="50">
        <f>J29/(0.01*I29)</f>
        <v>0</v>
      </c>
    </row>
    <row r="30" spans="1:17" ht="28.8" x14ac:dyDescent="0.55000000000000004">
      <c r="A30" s="48" t="s">
        <v>7</v>
      </c>
      <c r="B30" s="50">
        <v>1</v>
      </c>
      <c r="C30" s="50">
        <v>0.1</v>
      </c>
      <c r="D30" s="50">
        <v>0.01</v>
      </c>
      <c r="E30" s="50">
        <v>1E-3</v>
      </c>
      <c r="F30" s="50">
        <v>1E-4</v>
      </c>
      <c r="G30" s="50">
        <v>1.0000000000000001E-5</v>
      </c>
      <c r="H30" s="50">
        <v>9.9999999999999995E-7</v>
      </c>
      <c r="I30" s="50"/>
      <c r="J30" s="50"/>
      <c r="K30" s="50"/>
    </row>
    <row r="31" spans="1:17" x14ac:dyDescent="0.55000000000000004">
      <c r="A31" s="48"/>
      <c r="B31" s="85" t="s">
        <v>39</v>
      </c>
      <c r="C31" s="86"/>
      <c r="D31" s="86"/>
      <c r="E31" s="86"/>
      <c r="F31" s="86"/>
      <c r="G31" s="86"/>
      <c r="H31" s="86"/>
      <c r="I31" s="50"/>
      <c r="J31" s="50"/>
      <c r="K31" s="50"/>
    </row>
    <row r="32" spans="1:17" x14ac:dyDescent="0.55000000000000004">
      <c r="A32" s="50"/>
      <c r="B32" s="50">
        <v>1</v>
      </c>
      <c r="C32" s="50">
        <v>2</v>
      </c>
      <c r="D32" s="50">
        <v>3</v>
      </c>
      <c r="E32" s="50">
        <v>4</v>
      </c>
      <c r="F32" s="50">
        <v>5</v>
      </c>
      <c r="G32" s="50">
        <v>6</v>
      </c>
      <c r="H32" s="50">
        <v>7</v>
      </c>
      <c r="I32" s="50"/>
      <c r="J32" s="50"/>
      <c r="K32" s="50"/>
    </row>
    <row r="33" spans="1:11" x14ac:dyDescent="0.55000000000000004">
      <c r="A33" s="50" t="s">
        <v>5</v>
      </c>
      <c r="B33" s="50"/>
      <c r="C33" s="50"/>
      <c r="D33" s="50"/>
      <c r="E33" s="50"/>
      <c r="F33" s="50"/>
      <c r="G33" s="50"/>
      <c r="H33" s="50"/>
      <c r="I33" s="50">
        <v>1E-4</v>
      </c>
      <c r="J33" s="50">
        <f>(F33+F34)/2</f>
        <v>0</v>
      </c>
      <c r="K33" s="50">
        <f>J33/(0.01*I33)</f>
        <v>0</v>
      </c>
    </row>
    <row r="34" spans="1:11" x14ac:dyDescent="0.55000000000000004">
      <c r="A34" s="50" t="s">
        <v>6</v>
      </c>
      <c r="B34" s="50"/>
      <c r="C34" s="50"/>
      <c r="D34" s="50"/>
      <c r="E34" s="50"/>
      <c r="F34" s="50"/>
      <c r="G34" s="50"/>
      <c r="H34" s="50"/>
      <c r="I34" s="50">
        <v>1.0000000000000001E-5</v>
      </c>
      <c r="J34" s="50">
        <f>(G33+G34)/2</f>
        <v>0</v>
      </c>
      <c r="K34" s="50">
        <f>J34/(0.01*I34)</f>
        <v>0</v>
      </c>
    </row>
    <row r="35" spans="1:11" ht="28.8" x14ac:dyDescent="0.55000000000000004">
      <c r="A35" s="48" t="s">
        <v>7</v>
      </c>
      <c r="B35" s="50">
        <v>1</v>
      </c>
      <c r="C35" s="50">
        <v>0.1</v>
      </c>
      <c r="D35" s="50">
        <v>0.01</v>
      </c>
      <c r="E35" s="50">
        <v>1E-3</v>
      </c>
      <c r="F35" s="50">
        <v>1E-4</v>
      </c>
      <c r="G35" s="50">
        <v>1.0000000000000001E-5</v>
      </c>
      <c r="H35" s="50">
        <v>9.9999999999999995E-7</v>
      </c>
      <c r="I35" s="50"/>
      <c r="J35" s="50"/>
      <c r="K35" s="50"/>
    </row>
    <row r="36" spans="1:11" x14ac:dyDescent="0.55000000000000004">
      <c r="A36" s="48"/>
      <c r="B36" s="85" t="s">
        <v>13</v>
      </c>
      <c r="C36" s="86"/>
      <c r="D36" s="86"/>
      <c r="E36" s="86"/>
      <c r="F36" s="86"/>
      <c r="G36" s="86"/>
      <c r="H36" s="86"/>
      <c r="I36" s="50"/>
      <c r="J36" s="50"/>
      <c r="K36" s="50"/>
    </row>
    <row r="37" spans="1:11" x14ac:dyDescent="0.55000000000000004">
      <c r="A37" s="50"/>
      <c r="B37" s="50">
        <v>1</v>
      </c>
      <c r="C37" s="50">
        <v>2</v>
      </c>
      <c r="D37" s="50">
        <v>3</v>
      </c>
      <c r="E37" s="50">
        <v>4</v>
      </c>
      <c r="F37" s="50">
        <v>5</v>
      </c>
      <c r="G37" s="50">
        <v>6</v>
      </c>
      <c r="H37" s="50">
        <v>7</v>
      </c>
      <c r="I37" s="50"/>
      <c r="J37" s="50"/>
      <c r="K37" s="50"/>
    </row>
    <row r="38" spans="1:11" x14ac:dyDescent="0.55000000000000004">
      <c r="A38" s="50" t="s">
        <v>5</v>
      </c>
      <c r="B38" s="50"/>
      <c r="C38" s="50"/>
      <c r="D38" s="50"/>
      <c r="E38" s="50"/>
      <c r="F38" s="50"/>
      <c r="G38" s="50"/>
      <c r="H38" s="50"/>
      <c r="I38" s="50">
        <v>1</v>
      </c>
      <c r="J38" s="50">
        <f>(B38+B39)/2</f>
        <v>0</v>
      </c>
      <c r="K38" s="50">
        <f>J38/(0.01*I38)</f>
        <v>0</v>
      </c>
    </row>
    <row r="39" spans="1:11" x14ac:dyDescent="0.55000000000000004">
      <c r="A39" s="50" t="s">
        <v>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ht="28.8" x14ac:dyDescent="0.55000000000000004">
      <c r="A40" s="48" t="s">
        <v>7</v>
      </c>
      <c r="B40" s="50">
        <v>1</v>
      </c>
      <c r="C40" s="50">
        <v>0.1</v>
      </c>
      <c r="D40" s="50">
        <v>0.01</v>
      </c>
      <c r="E40" s="50">
        <v>1E-3</v>
      </c>
      <c r="F40" s="50">
        <v>1E-4</v>
      </c>
      <c r="G40" s="50">
        <v>1.0000000000000001E-5</v>
      </c>
      <c r="H40" s="50">
        <v>9.9999999999999995E-7</v>
      </c>
      <c r="I40" s="50"/>
      <c r="J40" s="50"/>
      <c r="K40" s="50"/>
    </row>
    <row r="41" spans="1:11" ht="14.4" customHeight="1" x14ac:dyDescent="0.55000000000000004">
      <c r="A41" s="50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50"/>
      <c r="B42" s="50">
        <v>1</v>
      </c>
      <c r="C42" s="50">
        <v>2</v>
      </c>
      <c r="D42" s="50">
        <v>3</v>
      </c>
      <c r="E42" s="50">
        <v>4</v>
      </c>
      <c r="F42" s="50">
        <v>5</v>
      </c>
      <c r="G42" s="50">
        <v>6</v>
      </c>
      <c r="H42" s="50">
        <v>7</v>
      </c>
      <c r="I42" s="11"/>
      <c r="J42" s="84"/>
      <c r="K42" s="80"/>
    </row>
    <row r="43" spans="1:11" x14ac:dyDescent="0.55000000000000004">
      <c r="A43" s="50" t="s">
        <v>5</v>
      </c>
      <c r="B43" s="50"/>
      <c r="C43" s="50"/>
      <c r="D43" s="50"/>
      <c r="E43" s="50"/>
      <c r="F43" s="50"/>
      <c r="G43" s="50"/>
      <c r="H43" s="50"/>
      <c r="I43" s="50">
        <v>1</v>
      </c>
      <c r="J43" s="50">
        <f>(B43+B44)/2</f>
        <v>0</v>
      </c>
      <c r="K43" s="50">
        <f>J43/(0.01*I43)</f>
        <v>0</v>
      </c>
    </row>
    <row r="44" spans="1:11" x14ac:dyDescent="0.55000000000000004">
      <c r="A44" s="50" t="s">
        <v>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28.8" x14ac:dyDescent="0.55000000000000004">
      <c r="A45" s="48" t="s">
        <v>7</v>
      </c>
      <c r="B45" s="50">
        <v>1</v>
      </c>
      <c r="C45" s="50">
        <v>0.1</v>
      </c>
      <c r="D45" s="50">
        <v>0.01</v>
      </c>
      <c r="E45" s="50">
        <v>1E-3</v>
      </c>
      <c r="F45" s="50">
        <v>1E-4</v>
      </c>
      <c r="G45" s="50">
        <v>1.0000000000000001E-5</v>
      </c>
      <c r="H45" s="50">
        <v>9.9999999999999995E-7</v>
      </c>
      <c r="I45" s="50"/>
      <c r="J45" s="50"/>
      <c r="K45" s="50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  <mergeCell ref="M11:M14"/>
    <mergeCell ref="N11:N12"/>
    <mergeCell ref="O11:O12"/>
    <mergeCell ref="M17:N17"/>
    <mergeCell ref="B36:H36"/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E44D-19FB-4844-9598-7699F27D732A}">
  <dimension ref="A1:Q91"/>
  <sheetViews>
    <sheetView zoomScaleNormal="100" workbookViewId="0">
      <selection activeCell="Q3" sqref="Q3"/>
    </sheetView>
  </sheetViews>
  <sheetFormatPr defaultRowHeight="14.4" x14ac:dyDescent="0.55000000000000004"/>
  <sheetData>
    <row r="1" spans="1:17" x14ac:dyDescent="0.55000000000000004">
      <c r="A1" s="50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49"/>
      <c r="M1" s="94" t="s">
        <v>15</v>
      </c>
      <c r="N1" s="83" t="s">
        <v>1</v>
      </c>
      <c r="O1" s="84" t="s">
        <v>2</v>
      </c>
      <c r="P1" s="80" t="s">
        <v>3</v>
      </c>
      <c r="Q1" s="50"/>
    </row>
    <row r="2" spans="1:17" x14ac:dyDescent="0.55000000000000004">
      <c r="A2" s="50"/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80"/>
      <c r="J2" s="84"/>
      <c r="K2" s="80"/>
      <c r="L2" s="48"/>
      <c r="M2" s="95"/>
      <c r="N2" s="80"/>
      <c r="O2" s="84"/>
      <c r="P2" s="80"/>
      <c r="Q2" s="50" t="s">
        <v>4</v>
      </c>
    </row>
    <row r="3" spans="1:17" x14ac:dyDescent="0.55000000000000004">
      <c r="A3" s="50" t="s">
        <v>5</v>
      </c>
      <c r="B3" s="50">
        <v>3</v>
      </c>
      <c r="C3" s="50"/>
      <c r="D3" s="50"/>
      <c r="E3" s="50"/>
      <c r="F3" s="50"/>
      <c r="G3" s="50"/>
      <c r="H3" s="50"/>
      <c r="I3" s="50">
        <v>1</v>
      </c>
      <c r="J3" s="50">
        <f>(B3+B4)/2</f>
        <v>1.5</v>
      </c>
      <c r="K3" s="50">
        <f>J3/(0.01*I3)</f>
        <v>150</v>
      </c>
      <c r="L3" s="50"/>
      <c r="M3" s="95"/>
      <c r="N3" s="50">
        <v>1</v>
      </c>
      <c r="O3" s="50">
        <f>AVERAGE(J3,J8,J13)</f>
        <v>4.833333333333333</v>
      </c>
      <c r="P3" s="50">
        <f>O3/(0.01*N3)</f>
        <v>483.33333333333331</v>
      </c>
      <c r="Q3" s="50">
        <f>STDEV(K3,K8,K13)</f>
        <v>577.35026918962569</v>
      </c>
    </row>
    <row r="4" spans="1:17" x14ac:dyDescent="0.55000000000000004">
      <c r="A4" s="50" t="s">
        <v>6</v>
      </c>
      <c r="B4" s="50">
        <v>0</v>
      </c>
      <c r="C4" s="50"/>
      <c r="D4" s="50"/>
      <c r="E4" s="50"/>
      <c r="F4" s="50"/>
      <c r="G4" s="50"/>
      <c r="H4" s="50"/>
      <c r="I4" s="50">
        <v>0.1</v>
      </c>
      <c r="J4" s="50">
        <f>(C3+C4)/2</f>
        <v>0</v>
      </c>
      <c r="K4" s="50">
        <f>J4/(0.01*I4)</f>
        <v>0</v>
      </c>
      <c r="L4" s="50"/>
      <c r="M4" s="96"/>
      <c r="N4" s="50">
        <v>0.1</v>
      </c>
      <c r="O4" s="50">
        <f>AVERAGE(J4,J9,J14)</f>
        <v>0</v>
      </c>
      <c r="P4" s="50">
        <f>O4/(0.01*N4)</f>
        <v>0</v>
      </c>
      <c r="Q4" s="50">
        <f>STDEV(K4,K9,K14)</f>
        <v>0</v>
      </c>
    </row>
    <row r="5" spans="1:17" ht="28.8" x14ac:dyDescent="0.55000000000000004">
      <c r="A5" s="48" t="s">
        <v>7</v>
      </c>
      <c r="B5" s="50">
        <v>1</v>
      </c>
      <c r="C5" s="50">
        <v>0.1</v>
      </c>
      <c r="D5" s="50">
        <v>0.01</v>
      </c>
      <c r="E5" s="50">
        <v>1E-3</v>
      </c>
      <c r="F5" s="50">
        <v>1E-4</v>
      </c>
      <c r="G5" s="50">
        <v>1.0000000000000001E-5</v>
      </c>
      <c r="H5" s="50">
        <v>9.9999999999999995E-7</v>
      </c>
      <c r="I5" s="50"/>
      <c r="J5" s="50"/>
      <c r="K5" s="50"/>
      <c r="L5" s="50"/>
      <c r="M5" s="50"/>
      <c r="N5" s="50"/>
      <c r="O5" s="50"/>
      <c r="P5" s="50"/>
      <c r="Q5" s="50"/>
    </row>
    <row r="6" spans="1:17" x14ac:dyDescent="0.55000000000000004">
      <c r="A6" s="50"/>
      <c r="B6" s="82" t="s">
        <v>8</v>
      </c>
      <c r="C6" s="82"/>
      <c r="D6" s="82"/>
      <c r="E6" s="82"/>
      <c r="F6" s="82"/>
      <c r="G6" s="82"/>
      <c r="H6" s="82"/>
      <c r="I6" s="50"/>
      <c r="J6" s="50"/>
      <c r="K6" s="50"/>
      <c r="L6" s="50"/>
      <c r="M6" s="91" t="s">
        <v>16</v>
      </c>
      <c r="N6" s="83" t="s">
        <v>1</v>
      </c>
      <c r="O6" s="84" t="s">
        <v>2</v>
      </c>
      <c r="P6" s="80" t="s">
        <v>3</v>
      </c>
      <c r="Q6" s="50"/>
    </row>
    <row r="7" spans="1:17" x14ac:dyDescent="0.55000000000000004">
      <c r="A7" s="50"/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7</v>
      </c>
      <c r="I7" s="50"/>
      <c r="J7" s="50"/>
      <c r="K7" s="50"/>
      <c r="L7" s="50"/>
      <c r="M7" s="92"/>
      <c r="N7" s="80"/>
      <c r="O7" s="84"/>
      <c r="P7" s="80"/>
      <c r="Q7" s="50" t="s">
        <v>4</v>
      </c>
    </row>
    <row r="8" spans="1:17" x14ac:dyDescent="0.55000000000000004">
      <c r="A8" s="50" t="s">
        <v>5</v>
      </c>
      <c r="B8" s="50">
        <v>15</v>
      </c>
      <c r="C8" s="50"/>
      <c r="D8" s="50"/>
      <c r="E8" s="50"/>
      <c r="F8" s="50"/>
      <c r="G8" s="50"/>
      <c r="H8" s="50"/>
      <c r="I8" s="50">
        <v>1</v>
      </c>
      <c r="J8" s="50">
        <f>(B8+B9)/2</f>
        <v>11.5</v>
      </c>
      <c r="K8" s="50">
        <f>J8/(0.01*I8)</f>
        <v>1150</v>
      </c>
      <c r="L8" s="50"/>
      <c r="M8" s="92"/>
      <c r="N8" s="50">
        <v>1</v>
      </c>
      <c r="O8" s="50">
        <f>AVERAGE(J18)</f>
        <v>0</v>
      </c>
      <c r="P8" s="50">
        <f>O8/(0.01*N8)</f>
        <v>0</v>
      </c>
      <c r="Q8" s="50">
        <f>STDEV(K18,K23,K28)</f>
        <v>0</v>
      </c>
    </row>
    <row r="9" spans="1:17" x14ac:dyDescent="0.55000000000000004">
      <c r="A9" s="50" t="s">
        <v>6</v>
      </c>
      <c r="B9" s="50">
        <v>8</v>
      </c>
      <c r="C9" s="50"/>
      <c r="D9" s="50"/>
      <c r="E9" s="50"/>
      <c r="F9" s="50"/>
      <c r="G9" s="50"/>
      <c r="H9" s="50"/>
      <c r="I9" s="50">
        <v>0.1</v>
      </c>
      <c r="J9" s="50">
        <f>(C8+C9)/2</f>
        <v>0</v>
      </c>
      <c r="K9" s="50">
        <f>J9/(0.01*I9)</f>
        <v>0</v>
      </c>
      <c r="L9" s="50"/>
      <c r="M9" s="93"/>
      <c r="N9" s="50">
        <v>0.1</v>
      </c>
      <c r="O9" s="50">
        <f>AVERAGE(J19)</f>
        <v>0</v>
      </c>
      <c r="P9" s="50">
        <f>O9/(0.01*N9)</f>
        <v>0</v>
      </c>
      <c r="Q9" s="50">
        <f>STDEV(K19,K24,K29)</f>
        <v>0</v>
      </c>
    </row>
    <row r="10" spans="1:17" ht="28.8" x14ac:dyDescent="0.55000000000000004">
      <c r="A10" s="48" t="s">
        <v>7</v>
      </c>
      <c r="B10" s="50">
        <v>1</v>
      </c>
      <c r="C10" s="50">
        <v>0.1</v>
      </c>
      <c r="D10" s="50">
        <v>0.01</v>
      </c>
      <c r="E10" s="50">
        <v>1E-3</v>
      </c>
      <c r="F10" s="50">
        <v>1E-4</v>
      </c>
      <c r="G10" s="50">
        <v>1.0000000000000001E-5</v>
      </c>
      <c r="H10" s="50">
        <v>9.9999999999999995E-7</v>
      </c>
      <c r="I10" s="50"/>
      <c r="J10" s="50"/>
      <c r="K10" s="50"/>
      <c r="L10" s="50"/>
      <c r="M10" s="50"/>
      <c r="N10" s="50"/>
      <c r="O10" s="50"/>
      <c r="P10" s="50"/>
      <c r="Q10" s="50"/>
    </row>
    <row r="11" spans="1:17" x14ac:dyDescent="0.55000000000000004">
      <c r="A11" s="48"/>
      <c r="B11" s="82" t="s">
        <v>9</v>
      </c>
      <c r="C11" s="82"/>
      <c r="D11" s="82"/>
      <c r="E11" s="82"/>
      <c r="F11" s="82"/>
      <c r="G11" s="82"/>
      <c r="H11" s="82"/>
      <c r="I11" s="50"/>
      <c r="J11" s="50"/>
      <c r="K11" s="50"/>
      <c r="L11" s="50"/>
      <c r="M11" s="88" t="s">
        <v>17</v>
      </c>
      <c r="N11" s="83" t="s">
        <v>1</v>
      </c>
      <c r="O11" s="84" t="s">
        <v>2</v>
      </c>
      <c r="P11" s="80" t="s">
        <v>3</v>
      </c>
      <c r="Q11" s="50"/>
    </row>
    <row r="12" spans="1:17" x14ac:dyDescent="0.55000000000000004">
      <c r="A12" s="50"/>
      <c r="B12" s="50">
        <v>1</v>
      </c>
      <c r="C12" s="50">
        <v>2</v>
      </c>
      <c r="D12" s="50">
        <v>3</v>
      </c>
      <c r="E12" s="50">
        <v>4</v>
      </c>
      <c r="F12" s="50">
        <v>5</v>
      </c>
      <c r="G12" s="50">
        <v>6</v>
      </c>
      <c r="H12" s="50">
        <v>7</v>
      </c>
      <c r="I12" s="50"/>
      <c r="J12" s="50"/>
      <c r="K12" s="50"/>
      <c r="L12" s="50"/>
      <c r="M12" s="89"/>
      <c r="N12" s="80"/>
      <c r="O12" s="84"/>
      <c r="P12" s="80"/>
      <c r="Q12" s="50" t="s">
        <v>4</v>
      </c>
    </row>
    <row r="13" spans="1:17" x14ac:dyDescent="0.55000000000000004">
      <c r="A13" s="50" t="s">
        <v>5</v>
      </c>
      <c r="B13" s="50">
        <v>2</v>
      </c>
      <c r="C13" s="50"/>
      <c r="D13" s="50"/>
      <c r="E13" s="50"/>
      <c r="F13" s="50"/>
      <c r="G13" s="50"/>
      <c r="H13" s="50"/>
      <c r="I13" s="50">
        <v>1</v>
      </c>
      <c r="J13" s="50">
        <f>(B13+B14)/2</f>
        <v>1.5</v>
      </c>
      <c r="K13" s="50">
        <f>J13/(0.01*I13)</f>
        <v>150</v>
      </c>
      <c r="L13" s="50"/>
      <c r="M13" s="89"/>
      <c r="N13" s="50">
        <v>1</v>
      </c>
      <c r="O13" s="50">
        <f>AVERAGE(J38,J43)</f>
        <v>0</v>
      </c>
      <c r="P13" s="50">
        <f>O13/(0.01*N13)</f>
        <v>0</v>
      </c>
      <c r="Q13" s="50">
        <f>STDEV(K33,K38,K43)</f>
        <v>0</v>
      </c>
    </row>
    <row r="14" spans="1:17" x14ac:dyDescent="0.55000000000000004">
      <c r="A14" s="50" t="s">
        <v>6</v>
      </c>
      <c r="B14" s="50">
        <v>1</v>
      </c>
      <c r="C14" s="50"/>
      <c r="D14" s="50"/>
      <c r="E14" s="50"/>
      <c r="F14" s="50"/>
      <c r="G14" s="50"/>
      <c r="H14" s="50"/>
      <c r="I14" s="50">
        <v>1E-3</v>
      </c>
      <c r="J14" s="50">
        <f>(D13+D14)/2</f>
        <v>0</v>
      </c>
      <c r="K14" s="50">
        <f>J14/(0.01*I14)</f>
        <v>0</v>
      </c>
      <c r="L14" s="50"/>
      <c r="M14" s="90"/>
      <c r="N14" s="50">
        <v>1.0000000000000001E-5</v>
      </c>
      <c r="O14" s="50">
        <f>AVERAGE(J34,J39,J44)</f>
        <v>0</v>
      </c>
      <c r="P14" s="50">
        <f>O14/(0.01*N14)</f>
        <v>0</v>
      </c>
      <c r="Q14" s="50" t="e">
        <f>STDEV(K34,K39,K44)</f>
        <v>#DIV/0!</v>
      </c>
    </row>
    <row r="15" spans="1:17" ht="28.8" x14ac:dyDescent="0.55000000000000004">
      <c r="A15" s="48" t="s">
        <v>7</v>
      </c>
      <c r="B15" s="50">
        <v>1</v>
      </c>
      <c r="C15" s="50">
        <v>0.1</v>
      </c>
      <c r="D15" s="50">
        <v>0.01</v>
      </c>
      <c r="E15" s="50">
        <v>1E-3</v>
      </c>
      <c r="F15" s="50">
        <v>1E-4</v>
      </c>
      <c r="G15" s="50">
        <v>1.0000000000000001E-5</v>
      </c>
      <c r="H15" s="50">
        <v>9.9999999999999995E-7</v>
      </c>
      <c r="I15" s="50"/>
      <c r="J15" s="50"/>
      <c r="K15" s="50"/>
      <c r="L15" s="50"/>
      <c r="M15" s="50"/>
      <c r="N15" s="50"/>
      <c r="O15" s="50"/>
      <c r="P15" s="50"/>
      <c r="Q15" s="50"/>
    </row>
    <row r="16" spans="1:17" x14ac:dyDescent="0.55000000000000004">
      <c r="A16" s="48"/>
      <c r="B16" s="87" t="s">
        <v>10</v>
      </c>
      <c r="C16" s="87"/>
      <c r="D16" s="87"/>
      <c r="E16" s="87"/>
      <c r="F16" s="87"/>
      <c r="G16" s="87"/>
      <c r="H16" s="87"/>
      <c r="I16" s="50"/>
      <c r="J16" s="50"/>
      <c r="K16" s="50"/>
      <c r="L16" s="50"/>
      <c r="M16" s="19"/>
      <c r="N16" s="19"/>
      <c r="O16" s="50"/>
      <c r="P16" s="50"/>
      <c r="Q16" s="50"/>
    </row>
    <row r="17" spans="1:17" x14ac:dyDescent="0.55000000000000004">
      <c r="A17" s="50"/>
      <c r="B17" s="50">
        <v>1</v>
      </c>
      <c r="C17" s="50">
        <v>2</v>
      </c>
      <c r="D17" s="50">
        <v>3</v>
      </c>
      <c r="E17" s="50">
        <v>4</v>
      </c>
      <c r="F17" s="50">
        <v>5</v>
      </c>
      <c r="G17" s="50">
        <v>6</v>
      </c>
      <c r="H17" s="50">
        <v>7</v>
      </c>
      <c r="I17" s="50"/>
      <c r="J17" s="50"/>
      <c r="K17" s="50"/>
      <c r="L17" s="40"/>
      <c r="M17" s="97" t="s">
        <v>41</v>
      </c>
      <c r="N17" s="97"/>
      <c r="O17" s="17" t="s">
        <v>65</v>
      </c>
      <c r="P17" s="98" t="s">
        <v>41</v>
      </c>
      <c r="Q17" s="98"/>
    </row>
    <row r="18" spans="1:17" x14ac:dyDescent="0.55000000000000004">
      <c r="A18" s="50" t="s">
        <v>5</v>
      </c>
      <c r="B18" s="50"/>
      <c r="C18" s="50"/>
      <c r="D18" s="50"/>
      <c r="E18" s="50"/>
      <c r="F18" s="50"/>
      <c r="G18" s="50"/>
      <c r="H18" s="50"/>
      <c r="I18" s="50">
        <v>1</v>
      </c>
      <c r="J18" s="50">
        <f>(B18+B19)/2</f>
        <v>0</v>
      </c>
      <c r="K18" s="50">
        <f>J18/(0.01*I18)</f>
        <v>0</v>
      </c>
      <c r="M18" s="36" t="s">
        <v>59</v>
      </c>
      <c r="N18" s="36"/>
      <c r="O18">
        <f>(N18+N19)/2</f>
        <v>0</v>
      </c>
      <c r="P18" s="36" t="s">
        <v>42</v>
      </c>
      <c r="Q18" s="36"/>
    </row>
    <row r="19" spans="1:17" x14ac:dyDescent="0.55000000000000004">
      <c r="A19" s="50" t="s">
        <v>6</v>
      </c>
      <c r="B19" s="50"/>
      <c r="C19" s="50"/>
      <c r="D19" s="50"/>
      <c r="E19" s="50"/>
      <c r="F19" s="50"/>
      <c r="G19" s="50"/>
      <c r="H19" s="50"/>
      <c r="I19" s="50">
        <v>0.1</v>
      </c>
      <c r="J19" s="50">
        <f>(C18+C19)/2</f>
        <v>0</v>
      </c>
      <c r="K19" s="50">
        <f>J19/(0.01*I19)</f>
        <v>0</v>
      </c>
      <c r="M19" s="36" t="s">
        <v>60</v>
      </c>
      <c r="N19" s="36"/>
      <c r="P19" s="36" t="s">
        <v>43</v>
      </c>
      <c r="Q19" s="36"/>
    </row>
    <row r="20" spans="1:17" ht="28.8" x14ac:dyDescent="0.55000000000000004">
      <c r="A20" s="48" t="s">
        <v>7</v>
      </c>
      <c r="B20" s="50">
        <v>1</v>
      </c>
      <c r="C20" s="50">
        <v>0.1</v>
      </c>
      <c r="D20" s="50">
        <v>0.01</v>
      </c>
      <c r="E20" s="50">
        <v>1E-3</v>
      </c>
      <c r="F20" s="50">
        <v>1E-4</v>
      </c>
      <c r="G20" s="50">
        <v>1.0000000000000001E-5</v>
      </c>
      <c r="H20" s="50">
        <v>9.9999999999999995E-7</v>
      </c>
      <c r="I20" s="50"/>
      <c r="J20" s="50"/>
      <c r="K20" s="50"/>
      <c r="M20" s="36" t="s">
        <v>61</v>
      </c>
      <c r="N20" s="36"/>
      <c r="P20" s="36" t="s">
        <v>44</v>
      </c>
      <c r="Q20" s="36"/>
    </row>
    <row r="21" spans="1:17" x14ac:dyDescent="0.55000000000000004">
      <c r="A21" s="50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62</v>
      </c>
      <c r="N21" s="36"/>
      <c r="P21" s="36" t="s">
        <v>45</v>
      </c>
      <c r="Q21" s="36"/>
    </row>
    <row r="22" spans="1:17" x14ac:dyDescent="0.55000000000000004">
      <c r="A22" s="50"/>
      <c r="B22" s="50">
        <v>1</v>
      </c>
      <c r="C22" s="50">
        <v>2</v>
      </c>
      <c r="D22" s="50">
        <v>3</v>
      </c>
      <c r="E22" s="50">
        <v>4</v>
      </c>
      <c r="F22" s="50">
        <v>5</v>
      </c>
      <c r="G22" s="50">
        <v>6</v>
      </c>
      <c r="H22" s="50">
        <v>7</v>
      </c>
      <c r="I22" s="11"/>
      <c r="J22" s="84"/>
      <c r="K22" s="80"/>
      <c r="M22" s="36" t="s">
        <v>63</v>
      </c>
      <c r="N22" s="36"/>
      <c r="P22" s="36" t="s">
        <v>46</v>
      </c>
      <c r="Q22" s="36"/>
    </row>
    <row r="23" spans="1:17" x14ac:dyDescent="0.55000000000000004">
      <c r="A23" s="50" t="s">
        <v>5</v>
      </c>
      <c r="B23" s="50"/>
      <c r="C23" s="50"/>
      <c r="D23" s="50"/>
      <c r="E23" s="50"/>
      <c r="F23" s="50"/>
      <c r="G23" s="50"/>
      <c r="H23" s="50"/>
      <c r="I23" s="50">
        <v>1E-4</v>
      </c>
      <c r="J23" s="50">
        <f>(F23+F24)/2</f>
        <v>0</v>
      </c>
      <c r="K23" s="50">
        <f>J23/(0.01*I23)</f>
        <v>0</v>
      </c>
      <c r="M23" s="36" t="s">
        <v>64</v>
      </c>
      <c r="N23" s="36"/>
      <c r="P23" s="36" t="s">
        <v>47</v>
      </c>
      <c r="Q23" s="36"/>
    </row>
    <row r="24" spans="1:17" x14ac:dyDescent="0.55000000000000004">
      <c r="A24" s="50" t="s">
        <v>6</v>
      </c>
      <c r="B24" s="50"/>
      <c r="C24" s="50"/>
      <c r="D24" s="50"/>
      <c r="E24" s="50"/>
      <c r="F24" s="50"/>
      <c r="G24" s="50"/>
      <c r="H24" s="50"/>
      <c r="I24" s="50">
        <v>1.0000000000000001E-5</v>
      </c>
      <c r="J24" s="50">
        <f>(G23+G24)/2</f>
        <v>0</v>
      </c>
      <c r="K24" s="50">
        <f>J24/(0.01*I24)</f>
        <v>0</v>
      </c>
    </row>
    <row r="25" spans="1:17" ht="28.8" x14ac:dyDescent="0.55000000000000004">
      <c r="A25" s="48" t="s">
        <v>7</v>
      </c>
      <c r="B25" s="50">
        <v>1</v>
      </c>
      <c r="C25" s="50">
        <v>0.1</v>
      </c>
      <c r="D25" s="50">
        <v>0.01</v>
      </c>
      <c r="E25" s="50">
        <v>1E-3</v>
      </c>
      <c r="F25" s="50">
        <v>1E-4</v>
      </c>
      <c r="G25" s="50">
        <v>1.0000000000000001E-5</v>
      </c>
      <c r="H25" s="50">
        <v>9.9999999999999995E-7</v>
      </c>
      <c r="I25" s="50"/>
      <c r="J25" s="50"/>
      <c r="K25" s="50"/>
    </row>
    <row r="26" spans="1:17" x14ac:dyDescent="0.55000000000000004">
      <c r="A26" s="50"/>
      <c r="B26" s="87" t="s">
        <v>38</v>
      </c>
      <c r="C26" s="87"/>
      <c r="D26" s="87"/>
      <c r="E26" s="87"/>
      <c r="F26" s="87"/>
      <c r="G26" s="87"/>
      <c r="H26" s="87"/>
      <c r="I26" s="50"/>
      <c r="J26" s="50"/>
      <c r="K26" s="50"/>
    </row>
    <row r="27" spans="1:17" x14ac:dyDescent="0.55000000000000004">
      <c r="A27" s="50"/>
      <c r="B27" s="50">
        <v>1</v>
      </c>
      <c r="C27" s="50">
        <v>2</v>
      </c>
      <c r="D27" s="50">
        <v>3</v>
      </c>
      <c r="E27" s="50">
        <v>4</v>
      </c>
      <c r="F27" s="50">
        <v>5</v>
      </c>
      <c r="G27" s="50">
        <v>6</v>
      </c>
      <c r="H27" s="50">
        <v>7</v>
      </c>
      <c r="I27" s="50"/>
      <c r="J27" s="50"/>
      <c r="K27" s="50"/>
    </row>
    <row r="28" spans="1:17" x14ac:dyDescent="0.55000000000000004">
      <c r="A28" s="50" t="s">
        <v>5</v>
      </c>
      <c r="B28" s="50"/>
      <c r="C28" s="50"/>
      <c r="D28" s="50"/>
      <c r="E28" s="50"/>
      <c r="F28" s="50"/>
      <c r="G28" s="50"/>
      <c r="H28" s="50"/>
      <c r="I28" s="50">
        <v>1E-4</v>
      </c>
      <c r="J28" s="50">
        <f>(F28+F29)/2</f>
        <v>0</v>
      </c>
      <c r="K28" s="50">
        <f>J28/(0.01*I28)</f>
        <v>0</v>
      </c>
    </row>
    <row r="29" spans="1:17" x14ac:dyDescent="0.55000000000000004">
      <c r="A29" s="50" t="s">
        <v>6</v>
      </c>
      <c r="B29" s="50"/>
      <c r="C29" s="50"/>
      <c r="D29" s="50"/>
      <c r="E29" s="50"/>
      <c r="F29" s="50"/>
      <c r="G29" s="50"/>
      <c r="H29" s="50"/>
      <c r="I29" s="50">
        <v>1.0000000000000001E-5</v>
      </c>
      <c r="J29" s="50">
        <f>(G28+G29)/2</f>
        <v>0</v>
      </c>
      <c r="K29" s="50">
        <f>J29/(0.01*I29)</f>
        <v>0</v>
      </c>
    </row>
    <row r="30" spans="1:17" ht="28.8" x14ac:dyDescent="0.55000000000000004">
      <c r="A30" s="48" t="s">
        <v>7</v>
      </c>
      <c r="B30" s="50">
        <v>1</v>
      </c>
      <c r="C30" s="50">
        <v>0.1</v>
      </c>
      <c r="D30" s="50">
        <v>0.01</v>
      </c>
      <c r="E30" s="50">
        <v>1E-3</v>
      </c>
      <c r="F30" s="50">
        <v>1E-4</v>
      </c>
      <c r="G30" s="50">
        <v>1.0000000000000001E-5</v>
      </c>
      <c r="H30" s="50">
        <v>9.9999999999999995E-7</v>
      </c>
      <c r="I30" s="50"/>
      <c r="J30" s="50"/>
      <c r="K30" s="50"/>
    </row>
    <row r="31" spans="1:17" x14ac:dyDescent="0.55000000000000004">
      <c r="A31" s="48"/>
      <c r="B31" s="85" t="s">
        <v>39</v>
      </c>
      <c r="C31" s="86"/>
      <c r="D31" s="86"/>
      <c r="E31" s="86"/>
      <c r="F31" s="86"/>
      <c r="G31" s="86"/>
      <c r="H31" s="86"/>
      <c r="I31" s="50"/>
      <c r="J31" s="50"/>
      <c r="K31" s="50"/>
    </row>
    <row r="32" spans="1:17" x14ac:dyDescent="0.55000000000000004">
      <c r="A32" s="50"/>
      <c r="B32" s="50">
        <v>1</v>
      </c>
      <c r="C32" s="50">
        <v>2</v>
      </c>
      <c r="D32" s="50">
        <v>3</v>
      </c>
      <c r="E32" s="50">
        <v>4</v>
      </c>
      <c r="F32" s="50">
        <v>5</v>
      </c>
      <c r="G32" s="50">
        <v>6</v>
      </c>
      <c r="H32" s="50">
        <v>7</v>
      </c>
      <c r="I32" s="50"/>
      <c r="J32" s="50"/>
      <c r="K32" s="50"/>
    </row>
    <row r="33" spans="1:11" x14ac:dyDescent="0.55000000000000004">
      <c r="A33" s="50" t="s">
        <v>5</v>
      </c>
      <c r="B33" s="50"/>
      <c r="C33" s="50"/>
      <c r="D33" s="50"/>
      <c r="E33" s="50"/>
      <c r="F33" s="50"/>
      <c r="G33" s="50"/>
      <c r="H33" s="50"/>
      <c r="I33" s="50">
        <v>1E-4</v>
      </c>
      <c r="J33" s="50">
        <f>(F33+F34)/2</f>
        <v>0</v>
      </c>
      <c r="K33" s="50">
        <f>J33/(0.01*I33)</f>
        <v>0</v>
      </c>
    </row>
    <row r="34" spans="1:11" x14ac:dyDescent="0.55000000000000004">
      <c r="A34" s="50" t="s">
        <v>6</v>
      </c>
      <c r="B34" s="50"/>
      <c r="C34" s="50"/>
      <c r="D34" s="50"/>
      <c r="E34" s="50"/>
      <c r="F34" s="50"/>
      <c r="G34" s="50"/>
      <c r="H34" s="50"/>
      <c r="I34" s="50">
        <v>1.0000000000000001E-5</v>
      </c>
      <c r="J34" s="50">
        <f>(G33+G34)/2</f>
        <v>0</v>
      </c>
      <c r="K34" s="50">
        <f>J34/(0.01*I34)</f>
        <v>0</v>
      </c>
    </row>
    <row r="35" spans="1:11" ht="28.8" x14ac:dyDescent="0.55000000000000004">
      <c r="A35" s="48" t="s">
        <v>7</v>
      </c>
      <c r="B35" s="50">
        <v>1</v>
      </c>
      <c r="C35" s="50">
        <v>0.1</v>
      </c>
      <c r="D35" s="50">
        <v>0.01</v>
      </c>
      <c r="E35" s="50">
        <v>1E-3</v>
      </c>
      <c r="F35" s="50">
        <v>1E-4</v>
      </c>
      <c r="G35" s="50">
        <v>1.0000000000000001E-5</v>
      </c>
      <c r="H35" s="50">
        <v>9.9999999999999995E-7</v>
      </c>
      <c r="I35" s="50"/>
      <c r="J35" s="50"/>
      <c r="K35" s="50"/>
    </row>
    <row r="36" spans="1:11" x14ac:dyDescent="0.55000000000000004">
      <c r="A36" s="48"/>
      <c r="B36" s="85" t="s">
        <v>13</v>
      </c>
      <c r="C36" s="86"/>
      <c r="D36" s="86"/>
      <c r="E36" s="86"/>
      <c r="F36" s="86"/>
      <c r="G36" s="86"/>
      <c r="H36" s="86"/>
      <c r="I36" s="50"/>
      <c r="J36" s="50"/>
      <c r="K36" s="50"/>
    </row>
    <row r="37" spans="1:11" x14ac:dyDescent="0.55000000000000004">
      <c r="A37" s="50"/>
      <c r="B37" s="50">
        <v>1</v>
      </c>
      <c r="C37" s="50">
        <v>2</v>
      </c>
      <c r="D37" s="50">
        <v>3</v>
      </c>
      <c r="E37" s="50">
        <v>4</v>
      </c>
      <c r="F37" s="50">
        <v>5</v>
      </c>
      <c r="G37" s="50">
        <v>6</v>
      </c>
      <c r="H37" s="50">
        <v>7</v>
      </c>
      <c r="I37" s="50"/>
      <c r="J37" s="50"/>
      <c r="K37" s="50"/>
    </row>
    <row r="38" spans="1:11" x14ac:dyDescent="0.55000000000000004">
      <c r="A38" s="50" t="s">
        <v>5</v>
      </c>
      <c r="B38" s="50"/>
      <c r="C38" s="50"/>
      <c r="D38" s="50"/>
      <c r="E38" s="50"/>
      <c r="F38" s="50"/>
      <c r="G38" s="50"/>
      <c r="H38" s="50"/>
      <c r="I38" s="50">
        <v>1</v>
      </c>
      <c r="J38" s="50">
        <f>(B38+B39)/2</f>
        <v>0</v>
      </c>
      <c r="K38" s="50">
        <f>J38/(0.01*I38)</f>
        <v>0</v>
      </c>
    </row>
    <row r="39" spans="1:11" x14ac:dyDescent="0.55000000000000004">
      <c r="A39" s="50" t="s">
        <v>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ht="28.8" x14ac:dyDescent="0.55000000000000004">
      <c r="A40" s="48" t="s">
        <v>7</v>
      </c>
      <c r="B40" s="50">
        <v>1</v>
      </c>
      <c r="C40" s="50">
        <v>0.1</v>
      </c>
      <c r="D40" s="50">
        <v>0.01</v>
      </c>
      <c r="E40" s="50">
        <v>1E-3</v>
      </c>
      <c r="F40" s="50">
        <v>1E-4</v>
      </c>
      <c r="G40" s="50">
        <v>1.0000000000000001E-5</v>
      </c>
      <c r="H40" s="50">
        <v>9.9999999999999995E-7</v>
      </c>
      <c r="I40" s="50"/>
      <c r="J40" s="50"/>
      <c r="K40" s="50"/>
    </row>
    <row r="41" spans="1:11" ht="14.4" customHeight="1" x14ac:dyDescent="0.55000000000000004">
      <c r="A41" s="50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50"/>
      <c r="B42" s="50">
        <v>1</v>
      </c>
      <c r="C42" s="50">
        <v>2</v>
      </c>
      <c r="D42" s="50">
        <v>3</v>
      </c>
      <c r="E42" s="50">
        <v>4</v>
      </c>
      <c r="F42" s="50">
        <v>5</v>
      </c>
      <c r="G42" s="50">
        <v>6</v>
      </c>
      <c r="H42" s="50">
        <v>7</v>
      </c>
      <c r="I42" s="11"/>
      <c r="J42" s="84"/>
      <c r="K42" s="80"/>
    </row>
    <row r="43" spans="1:11" x14ac:dyDescent="0.55000000000000004">
      <c r="A43" s="50" t="s">
        <v>5</v>
      </c>
      <c r="B43" s="50"/>
      <c r="C43" s="50"/>
      <c r="D43" s="50"/>
      <c r="E43" s="50"/>
      <c r="F43" s="50"/>
      <c r="G43" s="50"/>
      <c r="H43" s="50"/>
      <c r="I43" s="50">
        <v>1</v>
      </c>
      <c r="J43" s="50">
        <f>(B43+B44)/2</f>
        <v>0</v>
      </c>
      <c r="K43" s="50">
        <f>J43/(0.01*I43)</f>
        <v>0</v>
      </c>
    </row>
    <row r="44" spans="1:11" x14ac:dyDescent="0.55000000000000004">
      <c r="A44" s="50" t="s">
        <v>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28.8" x14ac:dyDescent="0.55000000000000004">
      <c r="A45" s="48" t="s">
        <v>7</v>
      </c>
      <c r="B45" s="50">
        <v>1</v>
      </c>
      <c r="C45" s="50">
        <v>0.1</v>
      </c>
      <c r="D45" s="50">
        <v>0.01</v>
      </c>
      <c r="E45" s="50">
        <v>1E-3</v>
      </c>
      <c r="F45" s="50">
        <v>1E-4</v>
      </c>
      <c r="G45" s="50">
        <v>1.0000000000000001E-5</v>
      </c>
      <c r="H45" s="50">
        <v>9.9999999999999995E-7</v>
      </c>
      <c r="I45" s="50"/>
      <c r="J45" s="50"/>
      <c r="K45" s="50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30">
    <mergeCell ref="B41:H41"/>
    <mergeCell ref="J41:J42"/>
    <mergeCell ref="K41:K42"/>
    <mergeCell ref="P17:Q17"/>
    <mergeCell ref="B21:H21"/>
    <mergeCell ref="J21:J22"/>
    <mergeCell ref="K21:K22"/>
    <mergeCell ref="B31:H31"/>
    <mergeCell ref="B26:H26"/>
    <mergeCell ref="M11:M14"/>
    <mergeCell ref="N11:N12"/>
    <mergeCell ref="O11:O12"/>
    <mergeCell ref="M17:N17"/>
    <mergeCell ref="B36:H36"/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921A-A0EB-4483-B168-F58A1C66F392}">
  <dimension ref="A2:AO28"/>
  <sheetViews>
    <sheetView tabSelected="1" topLeftCell="S4" zoomScaleNormal="100" workbookViewId="0">
      <selection activeCell="AG29" sqref="AG29"/>
    </sheetView>
  </sheetViews>
  <sheetFormatPr defaultRowHeight="14.4" x14ac:dyDescent="0.55000000000000004"/>
  <cols>
    <col min="22" max="25" width="10.15625" bestFit="1" customWidth="1"/>
    <col min="26" max="26" width="9.15625" bestFit="1" customWidth="1"/>
    <col min="27" max="30" width="8.89453125" bestFit="1" customWidth="1"/>
  </cols>
  <sheetData>
    <row r="2" spans="1:41" ht="15.6" x14ac:dyDescent="0.6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U2" s="101" t="s">
        <v>96</v>
      </c>
      <c r="V2" s="101"/>
      <c r="W2" s="101"/>
      <c r="X2" s="101"/>
      <c r="Y2" s="101"/>
      <c r="Z2" s="101"/>
      <c r="AA2" s="101"/>
      <c r="AB2" s="101"/>
      <c r="AC2" s="101"/>
      <c r="AD2" s="101"/>
      <c r="AF2" s="101" t="s">
        <v>102</v>
      </c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x14ac:dyDescent="0.55000000000000004">
      <c r="A3" s="42" t="s">
        <v>49</v>
      </c>
      <c r="B3" s="42" t="s">
        <v>51</v>
      </c>
      <c r="C3" s="42" t="s">
        <v>50</v>
      </c>
      <c r="D3" s="42" t="s">
        <v>52</v>
      </c>
      <c r="E3" s="42" t="s">
        <v>53</v>
      </c>
      <c r="F3" s="42" t="s">
        <v>54</v>
      </c>
      <c r="G3" s="59" t="s">
        <v>68</v>
      </c>
      <c r="H3" s="59" t="s">
        <v>69</v>
      </c>
      <c r="I3" s="59" t="s">
        <v>70</v>
      </c>
      <c r="J3" s="59" t="s">
        <v>99</v>
      </c>
      <c r="K3" s="59"/>
      <c r="U3" s="42" t="s">
        <v>49</v>
      </c>
      <c r="V3" s="42" t="s">
        <v>51</v>
      </c>
      <c r="W3" s="42" t="s">
        <v>50</v>
      </c>
      <c r="X3" s="42" t="s">
        <v>52</v>
      </c>
      <c r="Y3" s="42" t="s">
        <v>53</v>
      </c>
      <c r="Z3" s="42" t="s">
        <v>54</v>
      </c>
      <c r="AA3" s="59" t="s">
        <v>68</v>
      </c>
      <c r="AB3" s="59" t="s">
        <v>69</v>
      </c>
      <c r="AC3" s="59" t="s">
        <v>70</v>
      </c>
      <c r="AD3" s="59" t="s">
        <v>99</v>
      </c>
      <c r="AF3" s="42" t="s">
        <v>49</v>
      </c>
      <c r="AG3" s="42" t="s">
        <v>51</v>
      </c>
      <c r="AH3" s="42" t="s">
        <v>50</v>
      </c>
      <c r="AI3" s="42" t="s">
        <v>52</v>
      </c>
      <c r="AJ3" s="42" t="s">
        <v>53</v>
      </c>
      <c r="AK3" s="42" t="s">
        <v>54</v>
      </c>
      <c r="AL3" s="59" t="s">
        <v>68</v>
      </c>
      <c r="AM3" s="59" t="s">
        <v>69</v>
      </c>
      <c r="AN3" s="59" t="s">
        <v>70</v>
      </c>
      <c r="AO3" s="59" t="s">
        <v>99</v>
      </c>
    </row>
    <row r="4" spans="1:41" x14ac:dyDescent="0.55000000000000004">
      <c r="A4" s="42" t="s">
        <v>86</v>
      </c>
      <c r="B4" s="70">
        <v>8850000</v>
      </c>
      <c r="C4" s="70">
        <v>5749999.9999999991</v>
      </c>
      <c r="D4" s="70">
        <v>1505000</v>
      </c>
      <c r="E4" s="70">
        <v>1150000</v>
      </c>
      <c r="F4" s="70">
        <v>59500</v>
      </c>
      <c r="G4" s="71">
        <v>2350</v>
      </c>
      <c r="H4" s="71">
        <v>150</v>
      </c>
      <c r="I4" s="72">
        <v>3.3333333333333335</v>
      </c>
      <c r="J4" s="72">
        <v>0.1</v>
      </c>
      <c r="U4" s="42" t="s">
        <v>87</v>
      </c>
      <c r="V4" s="76">
        <v>8850000</v>
      </c>
      <c r="W4" s="77">
        <v>4933333.333333333</v>
      </c>
      <c r="X4" s="77">
        <v>1280000</v>
      </c>
      <c r="Y4" s="77">
        <v>1226666.6666666667</v>
      </c>
      <c r="Z4" s="77">
        <v>102833.33333333333</v>
      </c>
      <c r="AA4" s="77">
        <v>7400</v>
      </c>
      <c r="AB4" s="77">
        <v>483.33333333333331</v>
      </c>
      <c r="AC4" s="77">
        <v>10.555555555555555</v>
      </c>
      <c r="AD4" s="78">
        <v>0.1</v>
      </c>
      <c r="AF4" s="42" t="s">
        <v>87</v>
      </c>
      <c r="AG4" s="75">
        <v>3323401.8715767735</v>
      </c>
      <c r="AH4">
        <v>911500.5942583516</v>
      </c>
      <c r="AI4">
        <v>222542.13084267886</v>
      </c>
      <c r="AJ4">
        <v>69342.146875715742</v>
      </c>
      <c r="AK4">
        <v>49644.570028688271</v>
      </c>
      <c r="AL4">
        <v>5463.7441374939954</v>
      </c>
      <c r="AM4">
        <v>577.35026918962569</v>
      </c>
      <c r="AN4" s="72">
        <v>11.097213530798991</v>
      </c>
      <c r="AO4" s="72">
        <v>0.1</v>
      </c>
    </row>
    <row r="5" spans="1:41" x14ac:dyDescent="0.55000000000000004">
      <c r="A5" s="42" t="s">
        <v>88</v>
      </c>
      <c r="B5" s="70">
        <v>8850000</v>
      </c>
      <c r="C5" s="70">
        <v>5100000</v>
      </c>
      <c r="D5" s="70">
        <v>1275000</v>
      </c>
      <c r="E5" s="70">
        <v>1285000</v>
      </c>
      <c r="F5" s="70">
        <v>157000</v>
      </c>
      <c r="G5" s="71">
        <v>13200</v>
      </c>
      <c r="H5" s="71">
        <v>1150</v>
      </c>
      <c r="I5" s="70">
        <v>23.333333333333336</v>
      </c>
      <c r="J5" s="72">
        <v>0.1</v>
      </c>
      <c r="K5" s="43"/>
      <c r="U5" s="42" t="s">
        <v>98</v>
      </c>
      <c r="V5" s="76">
        <v>8850000</v>
      </c>
      <c r="W5" s="77">
        <v>1991666.6666666667</v>
      </c>
      <c r="X5" s="77">
        <v>313333.33333333331</v>
      </c>
      <c r="Y5" s="77">
        <v>1016.6666666666666</v>
      </c>
      <c r="Z5" s="78">
        <v>155.55555555555554</v>
      </c>
      <c r="AA5" s="77">
        <v>0.1</v>
      </c>
      <c r="AB5" s="77">
        <v>0.1</v>
      </c>
      <c r="AC5" s="77">
        <v>0.1</v>
      </c>
      <c r="AD5" s="77">
        <v>0.1</v>
      </c>
      <c r="AF5" s="42" t="s">
        <v>98</v>
      </c>
      <c r="AG5" s="75">
        <v>3323401.8715767735</v>
      </c>
      <c r="AH5">
        <v>1479479.074990022</v>
      </c>
      <c r="AI5">
        <v>280237.99409311602</v>
      </c>
      <c r="AJ5">
        <v>1760.9183210283586</v>
      </c>
      <c r="AK5">
        <v>80.829037686547608</v>
      </c>
      <c r="AL5">
        <v>0</v>
      </c>
      <c r="AM5">
        <v>0</v>
      </c>
      <c r="AN5">
        <v>0</v>
      </c>
      <c r="AO5">
        <v>0</v>
      </c>
    </row>
    <row r="6" spans="1:41" x14ac:dyDescent="0.55000000000000004">
      <c r="A6" s="42" t="s">
        <v>89</v>
      </c>
      <c r="B6" s="70">
        <v>8850000</v>
      </c>
      <c r="C6" s="70">
        <v>3949999.9999999995</v>
      </c>
      <c r="D6" s="70">
        <v>1060000</v>
      </c>
      <c r="E6" s="70">
        <v>1245000</v>
      </c>
      <c r="F6" s="70">
        <v>92000</v>
      </c>
      <c r="G6" s="71">
        <v>6650</v>
      </c>
      <c r="H6" s="71">
        <v>150</v>
      </c>
      <c r="I6" s="71">
        <v>5</v>
      </c>
      <c r="J6" s="72">
        <v>0.1</v>
      </c>
      <c r="U6" s="69" t="s">
        <v>97</v>
      </c>
      <c r="V6" s="76">
        <v>8850000</v>
      </c>
      <c r="W6" s="77">
        <v>1520000</v>
      </c>
      <c r="X6" s="76">
        <v>11700</v>
      </c>
      <c r="Y6" s="77">
        <v>162.7777777777778</v>
      </c>
      <c r="Z6" s="77">
        <v>0.1</v>
      </c>
      <c r="AA6" s="77">
        <v>0.1</v>
      </c>
      <c r="AB6" s="77">
        <v>0.1</v>
      </c>
      <c r="AC6" s="77">
        <v>0.1</v>
      </c>
      <c r="AD6" s="77">
        <v>0.1</v>
      </c>
      <c r="AF6" s="69" t="s">
        <v>97</v>
      </c>
      <c r="AG6" s="75">
        <v>3323401.8715767735</v>
      </c>
      <c r="AH6">
        <v>82613.558209291528</v>
      </c>
      <c r="AI6">
        <v>6993.0322464578985</v>
      </c>
      <c r="AJ6">
        <v>138.61751265556171</v>
      </c>
      <c r="AK6">
        <v>0</v>
      </c>
      <c r="AL6">
        <v>0</v>
      </c>
      <c r="AM6">
        <v>0</v>
      </c>
      <c r="AN6">
        <v>0</v>
      </c>
      <c r="AO6">
        <v>0</v>
      </c>
    </row>
    <row r="7" spans="1:41" x14ac:dyDescent="0.55000000000000004">
      <c r="A7" s="69" t="s">
        <v>90</v>
      </c>
      <c r="B7" s="70">
        <v>8850000</v>
      </c>
      <c r="C7" s="70">
        <v>1145000</v>
      </c>
      <c r="D7" s="70">
        <v>400000</v>
      </c>
      <c r="E7" s="70">
        <v>3050</v>
      </c>
      <c r="F7" s="70">
        <v>466.66666666666669</v>
      </c>
      <c r="G7" s="70">
        <v>0.1</v>
      </c>
      <c r="H7" s="70">
        <v>0.1</v>
      </c>
      <c r="I7" s="70">
        <v>0.1</v>
      </c>
      <c r="J7" s="72">
        <v>0.1</v>
      </c>
      <c r="U7" s="42" t="s">
        <v>101</v>
      </c>
      <c r="V7" s="76">
        <v>8850000</v>
      </c>
      <c r="W7" s="77">
        <v>3233333.3333333335</v>
      </c>
      <c r="X7" s="77">
        <v>986666.66666666663</v>
      </c>
      <c r="Y7" s="77">
        <v>936666.66666666663</v>
      </c>
      <c r="Z7" s="77">
        <v>64166.666666666672</v>
      </c>
      <c r="AA7" s="77">
        <v>5366.6666666666661</v>
      </c>
      <c r="AB7" s="77">
        <v>483.33333333333331</v>
      </c>
      <c r="AC7" s="77">
        <v>10.555555555555555</v>
      </c>
      <c r="AD7" s="78">
        <v>0.1</v>
      </c>
      <c r="AF7" s="42" t="s">
        <v>101</v>
      </c>
      <c r="AG7" s="75">
        <v>3323401.8715767735</v>
      </c>
      <c r="AH7">
        <v>812916.55988381128</v>
      </c>
      <c r="AI7">
        <v>135677.31325956175</v>
      </c>
      <c r="AJ7">
        <v>125830.57392117883</v>
      </c>
      <c r="AK7">
        <v>27387.649284546729</v>
      </c>
      <c r="AL7">
        <v>4271.2215270731785</v>
      </c>
      <c r="AM7">
        <v>577.35026918962569</v>
      </c>
      <c r="AN7" s="72"/>
      <c r="AO7" s="72">
        <v>0.1</v>
      </c>
    </row>
    <row r="8" spans="1:41" x14ac:dyDescent="0.55000000000000004">
      <c r="A8" s="69" t="s">
        <v>91</v>
      </c>
      <c r="B8" s="70">
        <v>8850000</v>
      </c>
      <c r="C8" s="70">
        <v>3699999.9999999995</v>
      </c>
      <c r="D8" s="70">
        <v>540000</v>
      </c>
      <c r="E8" s="70">
        <v>0.1</v>
      </c>
      <c r="F8" s="70">
        <v>0.1</v>
      </c>
      <c r="G8" s="70">
        <v>0.1</v>
      </c>
      <c r="H8" s="70">
        <v>0.1</v>
      </c>
      <c r="I8" s="70">
        <v>0.1</v>
      </c>
      <c r="J8" s="72">
        <v>0.1</v>
      </c>
      <c r="U8" s="42" t="s">
        <v>91</v>
      </c>
      <c r="V8" s="76">
        <v>8850000</v>
      </c>
      <c r="W8" s="77">
        <v>1385000</v>
      </c>
      <c r="X8" s="77">
        <v>228333.33333333331</v>
      </c>
      <c r="Y8" s="77">
        <v>783.33333333333326</v>
      </c>
      <c r="Z8" s="77">
        <v>150.55555555555554</v>
      </c>
      <c r="AA8" s="77">
        <v>0.1</v>
      </c>
      <c r="AB8" s="77">
        <v>0.1</v>
      </c>
      <c r="AC8" s="77">
        <v>0.1</v>
      </c>
      <c r="AD8" s="78">
        <v>0.1</v>
      </c>
      <c r="AF8" s="42" t="s">
        <v>91</v>
      </c>
      <c r="AG8" s="75">
        <v>3323401.8715767735</v>
      </c>
      <c r="AH8">
        <v>722097.63882732647</v>
      </c>
      <c r="AI8">
        <v>198515.32266637083</v>
      </c>
      <c r="AJ8">
        <v>1356.7731325956206</v>
      </c>
      <c r="AK8">
        <v>78.230961475194292</v>
      </c>
      <c r="AL8">
        <v>0</v>
      </c>
      <c r="AM8">
        <v>0</v>
      </c>
      <c r="AN8">
        <v>0</v>
      </c>
      <c r="AO8">
        <v>0</v>
      </c>
    </row>
    <row r="9" spans="1:41" x14ac:dyDescent="0.55000000000000004">
      <c r="A9" s="69" t="s">
        <v>92</v>
      </c>
      <c r="B9" s="70">
        <v>8850000</v>
      </c>
      <c r="C9" s="70">
        <v>1130000</v>
      </c>
      <c r="D9" s="70">
        <v>0.1</v>
      </c>
      <c r="E9" s="70">
        <v>0.1</v>
      </c>
      <c r="F9" s="70">
        <v>0.1</v>
      </c>
      <c r="G9" s="70">
        <v>0.1</v>
      </c>
      <c r="H9" s="70">
        <v>0.1</v>
      </c>
      <c r="I9" s="70">
        <v>0.1</v>
      </c>
      <c r="J9" s="72">
        <v>0.1</v>
      </c>
      <c r="U9" s="69" t="s">
        <v>94</v>
      </c>
      <c r="V9" s="76">
        <v>8850000</v>
      </c>
      <c r="W9" s="77">
        <v>790000</v>
      </c>
      <c r="X9" s="77">
        <v>9550</v>
      </c>
      <c r="Y9" s="77">
        <v>76.666666666666671</v>
      </c>
      <c r="Z9" s="77">
        <v>0.1</v>
      </c>
      <c r="AA9" s="77">
        <v>0.1</v>
      </c>
      <c r="AB9" s="77">
        <v>0.1</v>
      </c>
      <c r="AC9" s="77">
        <v>0.1</v>
      </c>
      <c r="AD9" s="78">
        <v>0.1</v>
      </c>
      <c r="AF9" s="69" t="s">
        <v>94</v>
      </c>
      <c r="AG9" s="75">
        <v>3323401.8715767735</v>
      </c>
      <c r="AH9">
        <v>365923.48927063972</v>
      </c>
      <c r="AI9">
        <v>5507.267925205746</v>
      </c>
      <c r="AJ9">
        <v>66.729137397225358</v>
      </c>
      <c r="AK9">
        <v>0</v>
      </c>
      <c r="AL9">
        <v>0</v>
      </c>
      <c r="AM9">
        <v>0</v>
      </c>
      <c r="AN9">
        <v>0</v>
      </c>
      <c r="AO9">
        <v>0</v>
      </c>
    </row>
    <row r="10" spans="1:41" x14ac:dyDescent="0.55000000000000004">
      <c r="A10" s="69" t="s">
        <v>93</v>
      </c>
      <c r="B10" s="70">
        <v>8850000</v>
      </c>
      <c r="C10" s="73">
        <v>1600000</v>
      </c>
      <c r="D10" s="70">
        <v>3750</v>
      </c>
      <c r="E10" s="70">
        <v>0.1</v>
      </c>
      <c r="F10" s="70">
        <v>0.1</v>
      </c>
      <c r="G10" s="70">
        <v>0.1</v>
      </c>
      <c r="H10" s="70">
        <v>0.1</v>
      </c>
      <c r="I10" s="70">
        <v>0.1</v>
      </c>
      <c r="J10" s="72">
        <v>0.1</v>
      </c>
    </row>
    <row r="11" spans="1:41" x14ac:dyDescent="0.55000000000000004">
      <c r="A11" s="69" t="s">
        <v>94</v>
      </c>
      <c r="B11" s="70">
        <v>8850000</v>
      </c>
      <c r="C11" s="73">
        <v>1435000</v>
      </c>
      <c r="D11" s="70">
        <v>16900</v>
      </c>
      <c r="E11" s="70">
        <v>265</v>
      </c>
      <c r="F11" s="70">
        <v>0.1</v>
      </c>
      <c r="G11" s="70">
        <v>0.1</v>
      </c>
      <c r="H11" s="70">
        <v>0.1</v>
      </c>
      <c r="I11" s="70">
        <v>0.1</v>
      </c>
      <c r="J11" s="72">
        <v>0.1</v>
      </c>
    </row>
    <row r="12" spans="1:41" x14ac:dyDescent="0.55000000000000004">
      <c r="A12" s="69" t="s">
        <v>95</v>
      </c>
      <c r="B12" s="70">
        <v>8850000</v>
      </c>
      <c r="C12" s="73">
        <v>1525000</v>
      </c>
      <c r="D12" s="70">
        <v>14450</v>
      </c>
      <c r="E12" s="70">
        <v>218.33333333333334</v>
      </c>
      <c r="F12" s="70">
        <v>0.1</v>
      </c>
      <c r="G12" s="70">
        <v>0.1</v>
      </c>
      <c r="H12" s="70">
        <v>0.1</v>
      </c>
      <c r="I12" s="70">
        <v>0.1</v>
      </c>
      <c r="J12" s="72">
        <v>0.1</v>
      </c>
    </row>
    <row r="13" spans="1:41" x14ac:dyDescent="0.55000000000000004">
      <c r="B13" s="44"/>
      <c r="C13" s="44"/>
      <c r="D13" s="44"/>
      <c r="E13" s="44"/>
      <c r="F13" s="44"/>
    </row>
    <row r="14" spans="1:41" ht="15.6" x14ac:dyDescent="0.6">
      <c r="A14" s="99" t="s">
        <v>56</v>
      </c>
      <c r="B14" s="100"/>
      <c r="C14" s="100"/>
      <c r="D14" s="100"/>
      <c r="E14" s="100"/>
      <c r="F14" s="100"/>
      <c r="G14" s="100"/>
      <c r="H14" s="100"/>
      <c r="I14" s="100"/>
      <c r="J14" s="100"/>
    </row>
    <row r="15" spans="1:41" x14ac:dyDescent="0.55000000000000004">
      <c r="A15" s="42" t="s">
        <v>49</v>
      </c>
      <c r="B15" s="42" t="s">
        <v>51</v>
      </c>
      <c r="C15" s="42" t="s">
        <v>50</v>
      </c>
      <c r="D15" s="42" t="s">
        <v>52</v>
      </c>
      <c r="E15" s="42" t="s">
        <v>53</v>
      </c>
      <c r="F15" s="42" t="s">
        <v>54</v>
      </c>
      <c r="G15" s="59" t="s">
        <v>68</v>
      </c>
      <c r="H15" s="59" t="s">
        <v>69</v>
      </c>
      <c r="I15" s="59" t="s">
        <v>70</v>
      </c>
      <c r="J15" s="59" t="s">
        <v>99</v>
      </c>
    </row>
    <row r="16" spans="1:41" x14ac:dyDescent="0.55000000000000004">
      <c r="A16" s="42">
        <v>1</v>
      </c>
      <c r="B16" s="70">
        <v>8850000</v>
      </c>
      <c r="C16" s="70">
        <v>3949999.9999999995</v>
      </c>
      <c r="D16" s="70">
        <v>1065000</v>
      </c>
      <c r="E16" s="70">
        <v>820000</v>
      </c>
      <c r="F16" s="70">
        <v>38500</v>
      </c>
      <c r="G16" s="71">
        <v>1800</v>
      </c>
      <c r="H16" s="71">
        <v>150</v>
      </c>
      <c r="I16" s="72">
        <v>3.3333333333333335</v>
      </c>
      <c r="J16" s="72">
        <v>0.1</v>
      </c>
    </row>
    <row r="17" spans="1:10" x14ac:dyDescent="0.55000000000000004">
      <c r="A17" s="42">
        <v>2</v>
      </c>
      <c r="B17" s="70">
        <v>8850000</v>
      </c>
      <c r="C17" s="70">
        <v>3399999.9999999995</v>
      </c>
      <c r="D17" s="70">
        <v>1065000</v>
      </c>
      <c r="E17" s="70">
        <v>1070000</v>
      </c>
      <c r="F17" s="70">
        <v>93000</v>
      </c>
      <c r="G17" s="71">
        <v>10100</v>
      </c>
      <c r="H17" s="71">
        <v>1150</v>
      </c>
      <c r="I17" s="70">
        <v>23.333333333333336</v>
      </c>
      <c r="J17" s="72">
        <v>0.1</v>
      </c>
    </row>
    <row r="18" spans="1:10" x14ac:dyDescent="0.55000000000000004">
      <c r="A18" s="42">
        <v>3</v>
      </c>
      <c r="B18" s="70">
        <v>8850000</v>
      </c>
      <c r="C18" s="70">
        <v>2350000</v>
      </c>
      <c r="D18" s="70">
        <v>830000</v>
      </c>
      <c r="E18" s="70">
        <v>920000</v>
      </c>
      <c r="F18" s="70">
        <v>61000</v>
      </c>
      <c r="G18" s="71">
        <v>4200</v>
      </c>
      <c r="H18" s="71">
        <v>150</v>
      </c>
      <c r="I18" s="71">
        <v>5</v>
      </c>
      <c r="J18" s="72">
        <v>0.1</v>
      </c>
    </row>
    <row r="19" spans="1:10" x14ac:dyDescent="0.55000000000000004">
      <c r="A19" s="42">
        <v>4</v>
      </c>
      <c r="B19" s="70">
        <v>8850000</v>
      </c>
      <c r="C19" s="70">
        <v>825000</v>
      </c>
      <c r="D19" s="70">
        <v>325000</v>
      </c>
      <c r="E19" s="70">
        <v>2350</v>
      </c>
      <c r="F19" s="70">
        <v>451.66666666666669</v>
      </c>
      <c r="G19" s="70">
        <v>0</v>
      </c>
      <c r="H19" s="70">
        <v>0</v>
      </c>
      <c r="I19" s="70">
        <v>0</v>
      </c>
      <c r="J19" s="72">
        <v>0.1</v>
      </c>
    </row>
    <row r="20" spans="1:10" x14ac:dyDescent="0.55000000000000004">
      <c r="A20" s="42">
        <v>5</v>
      </c>
      <c r="B20" s="70">
        <v>8850000</v>
      </c>
      <c r="C20" s="70">
        <v>2200000</v>
      </c>
      <c r="D20" s="70">
        <v>360000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2">
        <v>0.1</v>
      </c>
    </row>
    <row r="21" spans="1:10" x14ac:dyDescent="0.55000000000000004">
      <c r="A21" s="42">
        <v>6</v>
      </c>
      <c r="B21" s="70">
        <v>8850000</v>
      </c>
      <c r="C21" s="70">
        <v>1130000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2">
        <v>0.1</v>
      </c>
    </row>
    <row r="22" spans="1:10" x14ac:dyDescent="0.55000000000000004">
      <c r="A22" s="42">
        <v>7</v>
      </c>
      <c r="B22" s="70">
        <v>8850000</v>
      </c>
      <c r="C22" s="70">
        <v>1040000</v>
      </c>
      <c r="D22" s="70">
        <v>3250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2">
        <v>0.1</v>
      </c>
    </row>
    <row r="23" spans="1:10" x14ac:dyDescent="0.55000000000000004">
      <c r="A23" s="42">
        <v>8</v>
      </c>
      <c r="B23" s="70">
        <v>8850000</v>
      </c>
      <c r="C23" s="70">
        <v>960000</v>
      </c>
      <c r="D23" s="70">
        <v>13450</v>
      </c>
      <c r="E23" s="74">
        <v>121.66666666666667</v>
      </c>
      <c r="F23" s="70">
        <v>0</v>
      </c>
      <c r="G23" s="70">
        <v>0</v>
      </c>
      <c r="H23" s="70">
        <v>0</v>
      </c>
      <c r="I23" s="70">
        <v>0</v>
      </c>
      <c r="J23" s="72">
        <v>0.1</v>
      </c>
    </row>
    <row r="24" spans="1:10" x14ac:dyDescent="0.55000000000000004">
      <c r="A24" s="42">
        <v>9</v>
      </c>
      <c r="B24" s="70">
        <v>8850000</v>
      </c>
      <c r="C24" s="70">
        <v>370000</v>
      </c>
      <c r="D24" s="70">
        <v>11950</v>
      </c>
      <c r="E24" s="74">
        <v>108.33333333333334</v>
      </c>
      <c r="F24" s="70">
        <v>0</v>
      </c>
      <c r="G24" s="70">
        <v>0</v>
      </c>
      <c r="H24" s="70">
        <v>0</v>
      </c>
      <c r="I24" s="70">
        <v>0</v>
      </c>
      <c r="J24" s="72">
        <v>0.1</v>
      </c>
    </row>
    <row r="25" spans="1:10" x14ac:dyDescent="0.55000000000000004">
      <c r="C25" s="44"/>
      <c r="D25" s="44"/>
      <c r="E25" s="44"/>
      <c r="F25" s="44"/>
    </row>
    <row r="28" spans="1:10" x14ac:dyDescent="0.55000000000000004">
      <c r="C28" s="58"/>
    </row>
  </sheetData>
  <mergeCells count="4">
    <mergeCell ref="A2:J2"/>
    <mergeCell ref="A14:J14"/>
    <mergeCell ref="U2:AD2"/>
    <mergeCell ref="AF2:AO2"/>
  </mergeCells>
  <pageMargins left="0.7" right="0.7" top="0.75" bottom="0.75" header="0.3" footer="0.3"/>
  <pageSetup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903A-032C-4BF8-8E86-C6FC7A3B7D91}">
  <dimension ref="A1:T91"/>
  <sheetViews>
    <sheetView zoomScaleNormal="100" workbookViewId="0">
      <selection activeCell="M17" sqref="M17:N23"/>
    </sheetView>
  </sheetViews>
  <sheetFormatPr defaultRowHeight="14.4" x14ac:dyDescent="0.55000000000000004"/>
  <sheetData>
    <row r="1" spans="1:17" x14ac:dyDescent="0.55000000000000004">
      <c r="A1" s="67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66"/>
      <c r="M1" s="94" t="s">
        <v>15</v>
      </c>
      <c r="N1" s="83" t="s">
        <v>1</v>
      </c>
      <c r="O1" s="84" t="s">
        <v>2</v>
      </c>
      <c r="P1" s="80" t="s">
        <v>3</v>
      </c>
      <c r="Q1" s="67"/>
    </row>
    <row r="2" spans="1:17" x14ac:dyDescent="0.55000000000000004">
      <c r="A2" s="67"/>
      <c r="B2" s="67">
        <v>1</v>
      </c>
      <c r="C2" s="67">
        <v>2</v>
      </c>
      <c r="D2" s="67">
        <v>3</v>
      </c>
      <c r="E2" s="67">
        <v>4</v>
      </c>
      <c r="F2" s="67">
        <v>5</v>
      </c>
      <c r="G2" s="67">
        <v>6</v>
      </c>
      <c r="H2" s="67">
        <v>7</v>
      </c>
      <c r="I2" s="80"/>
      <c r="J2" s="84"/>
      <c r="K2" s="80"/>
      <c r="L2" s="65"/>
      <c r="M2" s="95"/>
      <c r="N2" s="80"/>
      <c r="O2" s="84"/>
      <c r="P2" s="80"/>
      <c r="Q2" s="67" t="s">
        <v>4</v>
      </c>
    </row>
    <row r="3" spans="1:17" x14ac:dyDescent="0.55000000000000004">
      <c r="A3" s="67" t="s">
        <v>5</v>
      </c>
      <c r="B3" s="67"/>
      <c r="C3" s="67"/>
      <c r="D3" s="67"/>
      <c r="E3" s="67"/>
      <c r="F3" s="67"/>
      <c r="G3" s="67"/>
      <c r="H3" s="67"/>
      <c r="I3" s="67">
        <v>1</v>
      </c>
      <c r="J3" s="67">
        <f>(B3+B4)/2</f>
        <v>0</v>
      </c>
      <c r="K3" s="67">
        <f>J3/(0.01*I3)</f>
        <v>0</v>
      </c>
      <c r="L3" s="67"/>
      <c r="M3" s="95"/>
      <c r="N3" s="67">
        <v>1</v>
      </c>
      <c r="O3" s="67">
        <f>AVERAGE(J3,J8,J13)</f>
        <v>0</v>
      </c>
      <c r="P3" s="67">
        <f>O3/(0.01*N3)</f>
        <v>0</v>
      </c>
      <c r="Q3" s="67">
        <f>STDEV(K3,K8,K13)</f>
        <v>0</v>
      </c>
    </row>
    <row r="4" spans="1:17" x14ac:dyDescent="0.55000000000000004">
      <c r="A4" s="67" t="s">
        <v>6</v>
      </c>
      <c r="B4" s="67"/>
      <c r="C4" s="67"/>
      <c r="D4" s="67"/>
      <c r="E4" s="67"/>
      <c r="F4" s="67"/>
      <c r="G4" s="67"/>
      <c r="H4" s="67"/>
      <c r="I4" s="67">
        <v>0.1</v>
      </c>
      <c r="J4" s="67">
        <f>(C3+C4)/2</f>
        <v>0</v>
      </c>
      <c r="K4" s="67">
        <f>J4/(0.01*I4)</f>
        <v>0</v>
      </c>
      <c r="L4" s="67"/>
      <c r="M4" s="96"/>
      <c r="N4" s="67">
        <v>0.1</v>
      </c>
      <c r="O4" s="67">
        <f>AVERAGE(J4,J9,J14)</f>
        <v>0</v>
      </c>
      <c r="P4" s="67">
        <f>O4/(0.01*N4)</f>
        <v>0</v>
      </c>
      <c r="Q4" s="67">
        <f>STDEV(K4,K9,K14)</f>
        <v>0</v>
      </c>
    </row>
    <row r="5" spans="1:17" ht="28.8" x14ac:dyDescent="0.55000000000000004">
      <c r="A5" s="65" t="s">
        <v>7</v>
      </c>
      <c r="B5" s="67">
        <v>1</v>
      </c>
      <c r="C5" s="67">
        <v>0.1</v>
      </c>
      <c r="D5" s="67">
        <v>0.01</v>
      </c>
      <c r="E5" s="67">
        <v>1E-3</v>
      </c>
      <c r="F5" s="67">
        <v>1E-4</v>
      </c>
      <c r="G5" s="67">
        <v>1.0000000000000001E-5</v>
      </c>
      <c r="H5" s="67">
        <v>9.9999999999999995E-7</v>
      </c>
      <c r="I5" s="67"/>
      <c r="J5" s="67"/>
      <c r="K5" s="67"/>
      <c r="L5" s="67"/>
      <c r="M5" s="67"/>
      <c r="N5" s="67"/>
      <c r="O5" s="67"/>
      <c r="P5" s="67"/>
      <c r="Q5" s="67"/>
    </row>
    <row r="6" spans="1:17" x14ac:dyDescent="0.55000000000000004">
      <c r="A6" s="67"/>
      <c r="B6" s="82" t="s">
        <v>8</v>
      </c>
      <c r="C6" s="82"/>
      <c r="D6" s="82"/>
      <c r="E6" s="82"/>
      <c r="F6" s="82"/>
      <c r="G6" s="82"/>
      <c r="H6" s="82"/>
      <c r="I6" s="67"/>
      <c r="J6" s="67"/>
      <c r="K6" s="67"/>
      <c r="L6" s="67"/>
      <c r="M6" s="91" t="s">
        <v>16</v>
      </c>
      <c r="N6" s="83" t="s">
        <v>1</v>
      </c>
      <c r="O6" s="84" t="s">
        <v>2</v>
      </c>
      <c r="P6" s="80" t="s">
        <v>3</v>
      </c>
      <c r="Q6" s="67"/>
    </row>
    <row r="7" spans="1:17" x14ac:dyDescent="0.55000000000000004">
      <c r="A7" s="67"/>
      <c r="B7" s="67">
        <v>1</v>
      </c>
      <c r="C7" s="67">
        <v>2</v>
      </c>
      <c r="D7" s="67">
        <v>3</v>
      </c>
      <c r="E7" s="67">
        <v>4</v>
      </c>
      <c r="F7" s="67">
        <v>5</v>
      </c>
      <c r="G7" s="67">
        <v>6</v>
      </c>
      <c r="H7" s="67">
        <v>7</v>
      </c>
      <c r="I7" s="67"/>
      <c r="J7" s="67"/>
      <c r="K7" s="67"/>
      <c r="L7" s="67"/>
      <c r="M7" s="92"/>
      <c r="N7" s="80"/>
      <c r="O7" s="84"/>
      <c r="P7" s="80"/>
      <c r="Q7" s="67" t="s">
        <v>4</v>
      </c>
    </row>
    <row r="8" spans="1:17" x14ac:dyDescent="0.55000000000000004">
      <c r="A8" s="67" t="s">
        <v>5</v>
      </c>
      <c r="B8" s="67"/>
      <c r="C8" s="67"/>
      <c r="D8" s="67"/>
      <c r="E8" s="67"/>
      <c r="F8" s="67"/>
      <c r="G8" s="67"/>
      <c r="H8" s="67"/>
      <c r="I8" s="67">
        <v>1</v>
      </c>
      <c r="J8" s="67">
        <f>(B8+B9)/2</f>
        <v>0</v>
      </c>
      <c r="K8" s="67">
        <f>J8/(0.01*I8)</f>
        <v>0</v>
      </c>
      <c r="L8" s="67"/>
      <c r="M8" s="92"/>
      <c r="N8" s="67">
        <v>1</v>
      </c>
      <c r="O8" s="67">
        <f>AVERAGE(J18)</f>
        <v>0</v>
      </c>
      <c r="P8" s="67">
        <f>O8/(0.01*N8)</f>
        <v>0</v>
      </c>
      <c r="Q8" s="67">
        <f>STDEV(K18,K23,K28)</f>
        <v>0</v>
      </c>
    </row>
    <row r="9" spans="1:17" x14ac:dyDescent="0.55000000000000004">
      <c r="A9" s="67" t="s">
        <v>6</v>
      </c>
      <c r="B9" s="67"/>
      <c r="C9" s="67"/>
      <c r="D9" s="67"/>
      <c r="E9" s="67"/>
      <c r="F9" s="67"/>
      <c r="G9" s="67"/>
      <c r="H9" s="67"/>
      <c r="I9" s="67">
        <v>0.1</v>
      </c>
      <c r="J9" s="67">
        <f>(C8+C9)/2</f>
        <v>0</v>
      </c>
      <c r="K9" s="67">
        <f>J9/(0.01*I9)</f>
        <v>0</v>
      </c>
      <c r="L9" s="67"/>
      <c r="M9" s="93"/>
      <c r="N9" s="67">
        <v>0.1</v>
      </c>
      <c r="O9" s="67">
        <f>AVERAGE(J19)</f>
        <v>0</v>
      </c>
      <c r="P9" s="67">
        <f>O9/(0.01*N9)</f>
        <v>0</v>
      </c>
      <c r="Q9" s="67">
        <f>STDEV(K19,K24,K29)</f>
        <v>0</v>
      </c>
    </row>
    <row r="10" spans="1:17" ht="28.8" x14ac:dyDescent="0.55000000000000004">
      <c r="A10" s="65" t="s">
        <v>7</v>
      </c>
      <c r="B10" s="67">
        <v>1</v>
      </c>
      <c r="C10" s="67">
        <v>0.1</v>
      </c>
      <c r="D10" s="67">
        <v>0.01</v>
      </c>
      <c r="E10" s="67">
        <v>1E-3</v>
      </c>
      <c r="F10" s="67">
        <v>1E-4</v>
      </c>
      <c r="G10" s="67">
        <v>1.0000000000000001E-5</v>
      </c>
      <c r="H10" s="67">
        <v>9.9999999999999995E-7</v>
      </c>
      <c r="I10" s="67"/>
      <c r="J10" s="67"/>
      <c r="K10" s="67"/>
      <c r="L10" s="67"/>
      <c r="M10" s="67"/>
      <c r="N10" s="67"/>
      <c r="O10" s="67"/>
      <c r="P10" s="67"/>
      <c r="Q10" s="67"/>
    </row>
    <row r="11" spans="1:17" x14ac:dyDescent="0.55000000000000004">
      <c r="A11" s="65"/>
      <c r="B11" s="82" t="s">
        <v>9</v>
      </c>
      <c r="C11" s="82"/>
      <c r="D11" s="82"/>
      <c r="E11" s="82"/>
      <c r="F11" s="82"/>
      <c r="G11" s="82"/>
      <c r="H11" s="82"/>
      <c r="I11" s="67"/>
      <c r="J11" s="67"/>
      <c r="K11" s="67"/>
      <c r="L11" s="67"/>
      <c r="M11" s="88" t="s">
        <v>17</v>
      </c>
      <c r="N11" s="83" t="s">
        <v>1</v>
      </c>
      <c r="O11" s="84" t="s">
        <v>2</v>
      </c>
      <c r="P11" s="80" t="s">
        <v>3</v>
      </c>
      <c r="Q11" s="67"/>
    </row>
    <row r="12" spans="1:17" x14ac:dyDescent="0.55000000000000004">
      <c r="A12" s="67"/>
      <c r="B12" s="67">
        <v>1</v>
      </c>
      <c r="C12" s="67">
        <v>2</v>
      </c>
      <c r="D12" s="67">
        <v>3</v>
      </c>
      <c r="E12" s="67">
        <v>4</v>
      </c>
      <c r="F12" s="67">
        <v>5</v>
      </c>
      <c r="G12" s="67">
        <v>6</v>
      </c>
      <c r="H12" s="67">
        <v>7</v>
      </c>
      <c r="I12" s="67"/>
      <c r="J12" s="67"/>
      <c r="K12" s="67"/>
      <c r="L12" s="67"/>
      <c r="M12" s="89"/>
      <c r="N12" s="80"/>
      <c r="O12" s="84"/>
      <c r="P12" s="80"/>
      <c r="Q12" s="67" t="s">
        <v>4</v>
      </c>
    </row>
    <row r="13" spans="1:17" x14ac:dyDescent="0.55000000000000004">
      <c r="A13" s="67" t="s">
        <v>5</v>
      </c>
      <c r="B13" s="67"/>
      <c r="C13" s="67"/>
      <c r="D13" s="67"/>
      <c r="E13" s="67"/>
      <c r="F13" s="67"/>
      <c r="G13" s="67"/>
      <c r="H13" s="67"/>
      <c r="I13" s="67">
        <v>1</v>
      </c>
      <c r="J13" s="67">
        <f>(B13+B14)/2</f>
        <v>0</v>
      </c>
      <c r="K13" s="67">
        <f>J13/(0.01*I13)</f>
        <v>0</v>
      </c>
      <c r="L13" s="67"/>
      <c r="M13" s="89"/>
      <c r="N13" s="67">
        <v>1</v>
      </c>
      <c r="O13" s="67">
        <f>AVERAGE(J38,J43)</f>
        <v>0</v>
      </c>
      <c r="P13" s="67">
        <f>O13/(0.01*N13)</f>
        <v>0</v>
      </c>
      <c r="Q13" s="67">
        <f>STDEV(K33,K38,K43)</f>
        <v>0</v>
      </c>
    </row>
    <row r="14" spans="1:17" x14ac:dyDescent="0.55000000000000004">
      <c r="A14" s="67" t="s">
        <v>6</v>
      </c>
      <c r="B14" s="67"/>
      <c r="C14" s="67"/>
      <c r="D14" s="67"/>
      <c r="E14" s="67"/>
      <c r="F14" s="67"/>
      <c r="G14" s="67"/>
      <c r="H14" s="67"/>
      <c r="I14" s="67">
        <v>1E-3</v>
      </c>
      <c r="J14" s="67">
        <f>(D13+D14)/2</f>
        <v>0</v>
      </c>
      <c r="K14" s="67">
        <f>J14/(0.01*I14)</f>
        <v>0</v>
      </c>
      <c r="L14" s="67"/>
      <c r="M14" s="90"/>
      <c r="N14" s="67">
        <v>1.0000000000000001E-5</v>
      </c>
      <c r="O14" s="67">
        <f>AVERAGE(J34,J39,J44)</f>
        <v>0</v>
      </c>
      <c r="P14" s="67">
        <f>O14/(0.01*N14)</f>
        <v>0</v>
      </c>
      <c r="Q14" s="67" t="e">
        <f>STDEV(K34,K39,K44)</f>
        <v>#DIV/0!</v>
      </c>
    </row>
    <row r="15" spans="1:17" ht="28.8" x14ac:dyDescent="0.55000000000000004">
      <c r="A15" s="65" t="s">
        <v>7</v>
      </c>
      <c r="B15" s="67">
        <v>1</v>
      </c>
      <c r="C15" s="67">
        <v>0.1</v>
      </c>
      <c r="D15" s="67">
        <v>0.01</v>
      </c>
      <c r="E15" s="67">
        <v>1E-3</v>
      </c>
      <c r="F15" s="67">
        <v>1E-4</v>
      </c>
      <c r="G15" s="67">
        <v>1.0000000000000001E-5</v>
      </c>
      <c r="H15" s="67">
        <v>9.9999999999999995E-7</v>
      </c>
      <c r="I15" s="67"/>
      <c r="J15" s="67"/>
      <c r="K15" s="67"/>
      <c r="L15" s="67"/>
      <c r="M15" s="67"/>
      <c r="N15" s="67"/>
      <c r="O15" s="67"/>
      <c r="P15" s="67"/>
      <c r="Q15" s="67"/>
    </row>
    <row r="16" spans="1:17" x14ac:dyDescent="0.55000000000000004">
      <c r="A16" s="65"/>
      <c r="B16" s="87" t="s">
        <v>10</v>
      </c>
      <c r="C16" s="87"/>
      <c r="D16" s="87"/>
      <c r="E16" s="87"/>
      <c r="F16" s="87"/>
      <c r="G16" s="87"/>
      <c r="H16" s="87"/>
      <c r="I16" s="67"/>
      <c r="J16" s="67"/>
      <c r="K16" s="67"/>
      <c r="L16" s="67"/>
      <c r="M16" s="19"/>
      <c r="N16" s="19"/>
      <c r="O16" s="67"/>
      <c r="P16" s="19"/>
      <c r="Q16" s="19"/>
    </row>
    <row r="17" spans="1:20" x14ac:dyDescent="0.55000000000000004">
      <c r="A17" s="67"/>
      <c r="B17" s="67">
        <v>1</v>
      </c>
      <c r="C17" s="67">
        <v>2</v>
      </c>
      <c r="D17" s="67">
        <v>3</v>
      </c>
      <c r="E17" s="67">
        <v>4</v>
      </c>
      <c r="F17" s="67">
        <v>5</v>
      </c>
      <c r="G17" s="67">
        <v>6</v>
      </c>
      <c r="H17" s="67">
        <v>7</v>
      </c>
      <c r="I17" s="67"/>
      <c r="J17" s="67"/>
      <c r="K17" s="67"/>
      <c r="L17" s="40"/>
      <c r="M17" s="97" t="s">
        <v>41</v>
      </c>
      <c r="N17" s="97"/>
      <c r="O17" s="54" t="s">
        <v>84</v>
      </c>
      <c r="P17" s="22" t="s">
        <v>67</v>
      </c>
      <c r="Q17" s="24"/>
      <c r="R17" t="s">
        <v>100</v>
      </c>
      <c r="T17" t="s">
        <v>110</v>
      </c>
    </row>
    <row r="18" spans="1:20" x14ac:dyDescent="0.55000000000000004">
      <c r="A18" s="67" t="s">
        <v>5</v>
      </c>
      <c r="B18" s="67"/>
      <c r="C18" s="67"/>
      <c r="D18" s="67"/>
      <c r="E18" s="67"/>
      <c r="F18" s="67"/>
      <c r="G18" s="67"/>
      <c r="H18" s="67"/>
      <c r="I18" s="67">
        <v>1</v>
      </c>
      <c r="J18" s="67">
        <f>(B18+B19)/2</f>
        <v>0</v>
      </c>
      <c r="K18" s="67">
        <f>J18/(0.01*I18)</f>
        <v>0</v>
      </c>
      <c r="M18" s="36" t="s">
        <v>78</v>
      </c>
      <c r="N18" s="36">
        <v>0</v>
      </c>
      <c r="O18">
        <f>AVERAGE(N18:N19)</f>
        <v>1</v>
      </c>
      <c r="P18" s="16">
        <f>O18/0.3</f>
        <v>3.3333333333333335</v>
      </c>
      <c r="Q18" s="16"/>
      <c r="R18">
        <f>AVERAGE(P18,P20,P22)</f>
        <v>10.555555555555555</v>
      </c>
      <c r="T18">
        <f>STDEV(P18,P20,P22)</f>
        <v>11.097213530798991</v>
      </c>
    </row>
    <row r="19" spans="1:20" x14ac:dyDescent="0.55000000000000004">
      <c r="A19" s="67" t="s">
        <v>6</v>
      </c>
      <c r="B19" s="67"/>
      <c r="C19" s="67"/>
      <c r="D19" s="67"/>
      <c r="E19" s="67"/>
      <c r="F19" s="67"/>
      <c r="G19" s="67"/>
      <c r="H19" s="67"/>
      <c r="I19" s="67">
        <v>0.1</v>
      </c>
      <c r="J19" s="67">
        <f>(C18+C19)/2</f>
        <v>0</v>
      </c>
      <c r="K19" s="67">
        <f>J19/(0.01*I19)</f>
        <v>0</v>
      </c>
      <c r="M19" s="36" t="s">
        <v>79</v>
      </c>
      <c r="N19" s="36">
        <v>2</v>
      </c>
      <c r="P19" s="16"/>
      <c r="Q19" s="16"/>
    </row>
    <row r="20" spans="1:20" ht="28.8" x14ac:dyDescent="0.55000000000000004">
      <c r="A20" s="65" t="s">
        <v>7</v>
      </c>
      <c r="B20" s="67">
        <v>1</v>
      </c>
      <c r="C20" s="67">
        <v>0.1</v>
      </c>
      <c r="D20" s="67">
        <v>0.01</v>
      </c>
      <c r="E20" s="67">
        <v>1E-3</v>
      </c>
      <c r="F20" s="67">
        <v>1E-4</v>
      </c>
      <c r="G20" s="67">
        <v>1.0000000000000001E-5</v>
      </c>
      <c r="H20" s="67">
        <v>9.9999999999999995E-7</v>
      </c>
      <c r="I20" s="67"/>
      <c r="J20" s="67"/>
      <c r="K20" s="67"/>
      <c r="M20" s="36" t="s">
        <v>80</v>
      </c>
      <c r="N20" s="36">
        <v>7</v>
      </c>
      <c r="O20">
        <f>AVERAGE(N20:N21)</f>
        <v>7</v>
      </c>
      <c r="P20" s="16">
        <f>O20/0.3</f>
        <v>23.333333333333336</v>
      </c>
      <c r="Q20" s="16"/>
    </row>
    <row r="21" spans="1:20" x14ac:dyDescent="0.55000000000000004">
      <c r="A21" s="67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81</v>
      </c>
      <c r="N21" s="36">
        <v>7</v>
      </c>
      <c r="P21" s="16"/>
      <c r="Q21" s="16"/>
    </row>
    <row r="22" spans="1:20" x14ac:dyDescent="0.55000000000000004">
      <c r="A22" s="67"/>
      <c r="B22" s="67">
        <v>1</v>
      </c>
      <c r="C22" s="67">
        <v>2</v>
      </c>
      <c r="D22" s="67">
        <v>3</v>
      </c>
      <c r="E22" s="67">
        <v>4</v>
      </c>
      <c r="F22" s="67">
        <v>5</v>
      </c>
      <c r="G22" s="67">
        <v>6</v>
      </c>
      <c r="H22" s="67">
        <v>7</v>
      </c>
      <c r="I22" s="11"/>
      <c r="J22" s="84"/>
      <c r="K22" s="80"/>
      <c r="M22" s="36" t="s">
        <v>82</v>
      </c>
      <c r="N22" s="36">
        <v>1</v>
      </c>
      <c r="O22">
        <f>AVERAGE(N22:N23)</f>
        <v>1.5</v>
      </c>
      <c r="P22" s="16">
        <f>O22/0.3</f>
        <v>5</v>
      </c>
      <c r="Q22" s="16"/>
    </row>
    <row r="23" spans="1:20" x14ac:dyDescent="0.55000000000000004">
      <c r="A23" s="67" t="s">
        <v>5</v>
      </c>
      <c r="B23" s="67"/>
      <c r="C23" s="67"/>
      <c r="D23" s="67"/>
      <c r="E23" s="67"/>
      <c r="F23" s="67"/>
      <c r="G23" s="67"/>
      <c r="H23" s="67"/>
      <c r="I23" s="67">
        <v>1E-4</v>
      </c>
      <c r="J23" s="67">
        <f>(F23+F24)/2</f>
        <v>0</v>
      </c>
      <c r="K23" s="67">
        <f>J23/(0.01*I23)</f>
        <v>0</v>
      </c>
      <c r="M23" s="36" t="s">
        <v>83</v>
      </c>
      <c r="N23" s="36">
        <v>2</v>
      </c>
      <c r="P23" s="16"/>
      <c r="Q23" s="16"/>
    </row>
    <row r="24" spans="1:20" x14ac:dyDescent="0.55000000000000004">
      <c r="A24" s="67" t="s">
        <v>6</v>
      </c>
      <c r="B24" s="67"/>
      <c r="C24" s="67"/>
      <c r="D24" s="67"/>
      <c r="E24" s="67"/>
      <c r="F24" s="67"/>
      <c r="G24" s="67"/>
      <c r="H24" s="67"/>
      <c r="I24" s="67">
        <v>1.0000000000000001E-5</v>
      </c>
      <c r="J24" s="67">
        <f>(G23+G24)/2</f>
        <v>0</v>
      </c>
      <c r="K24" s="67">
        <f>J24/(0.01*I24)</f>
        <v>0</v>
      </c>
    </row>
    <row r="25" spans="1:20" ht="28.8" x14ac:dyDescent="0.55000000000000004">
      <c r="A25" s="65" t="s">
        <v>7</v>
      </c>
      <c r="B25" s="67">
        <v>1</v>
      </c>
      <c r="C25" s="67">
        <v>0.1</v>
      </c>
      <c r="D25" s="67">
        <v>0.01</v>
      </c>
      <c r="E25" s="67">
        <v>1E-3</v>
      </c>
      <c r="F25" s="67">
        <v>1E-4</v>
      </c>
      <c r="G25" s="67">
        <v>1.0000000000000001E-5</v>
      </c>
      <c r="H25" s="67">
        <v>9.9999999999999995E-7</v>
      </c>
      <c r="I25" s="67"/>
      <c r="J25" s="67"/>
      <c r="K25" s="67"/>
    </row>
    <row r="26" spans="1:20" x14ac:dyDescent="0.55000000000000004">
      <c r="A26" s="67"/>
      <c r="B26" s="87" t="s">
        <v>38</v>
      </c>
      <c r="C26" s="87"/>
      <c r="D26" s="87"/>
      <c r="E26" s="87"/>
      <c r="F26" s="87"/>
      <c r="G26" s="87"/>
      <c r="H26" s="87"/>
      <c r="I26" s="67"/>
      <c r="J26" s="67"/>
      <c r="K26" s="67"/>
    </row>
    <row r="27" spans="1:20" x14ac:dyDescent="0.55000000000000004">
      <c r="A27" s="67"/>
      <c r="B27" s="67">
        <v>1</v>
      </c>
      <c r="C27" s="67">
        <v>2</v>
      </c>
      <c r="D27" s="67">
        <v>3</v>
      </c>
      <c r="E27" s="67">
        <v>4</v>
      </c>
      <c r="F27" s="67">
        <v>5</v>
      </c>
      <c r="G27" s="67">
        <v>6</v>
      </c>
      <c r="H27" s="67">
        <v>7</v>
      </c>
      <c r="I27" s="67"/>
      <c r="J27" s="67"/>
      <c r="K27" s="67"/>
    </row>
    <row r="28" spans="1:20" x14ac:dyDescent="0.55000000000000004">
      <c r="A28" s="67" t="s">
        <v>5</v>
      </c>
      <c r="B28" s="67"/>
      <c r="C28" s="67"/>
      <c r="D28" s="67"/>
      <c r="E28" s="67"/>
      <c r="F28" s="67"/>
      <c r="G28" s="67"/>
      <c r="H28" s="67"/>
      <c r="I28" s="67">
        <v>1E-4</v>
      </c>
      <c r="J28" s="67">
        <f>(F28+F29)/2</f>
        <v>0</v>
      </c>
      <c r="K28" s="67">
        <f>J28/(0.01*I28)</f>
        <v>0</v>
      </c>
    </row>
    <row r="29" spans="1:20" x14ac:dyDescent="0.55000000000000004">
      <c r="A29" s="67" t="s">
        <v>6</v>
      </c>
      <c r="B29" s="67"/>
      <c r="C29" s="67"/>
      <c r="D29" s="67"/>
      <c r="E29" s="67"/>
      <c r="F29" s="67"/>
      <c r="G29" s="67"/>
      <c r="H29" s="67"/>
      <c r="I29" s="67">
        <v>1.0000000000000001E-5</v>
      </c>
      <c r="J29" s="67">
        <f>(G28+G29)/2</f>
        <v>0</v>
      </c>
      <c r="K29" s="67">
        <f>J29/(0.01*I29)</f>
        <v>0</v>
      </c>
    </row>
    <row r="30" spans="1:20" ht="28.8" x14ac:dyDescent="0.55000000000000004">
      <c r="A30" s="65" t="s">
        <v>7</v>
      </c>
      <c r="B30" s="67">
        <v>1</v>
      </c>
      <c r="C30" s="67">
        <v>0.1</v>
      </c>
      <c r="D30" s="67">
        <v>0.01</v>
      </c>
      <c r="E30" s="67">
        <v>1E-3</v>
      </c>
      <c r="F30" s="67">
        <v>1E-4</v>
      </c>
      <c r="G30" s="67">
        <v>1.0000000000000001E-5</v>
      </c>
      <c r="H30" s="67">
        <v>9.9999999999999995E-7</v>
      </c>
      <c r="I30" s="67"/>
      <c r="J30" s="67"/>
      <c r="K30" s="67"/>
    </row>
    <row r="31" spans="1:20" x14ac:dyDescent="0.55000000000000004">
      <c r="A31" s="65"/>
      <c r="B31" s="85" t="s">
        <v>39</v>
      </c>
      <c r="C31" s="86"/>
      <c r="D31" s="86"/>
      <c r="E31" s="86"/>
      <c r="F31" s="86"/>
      <c r="G31" s="86"/>
      <c r="H31" s="86"/>
      <c r="I31" s="67"/>
      <c r="J31" s="67"/>
      <c r="K31" s="67"/>
    </row>
    <row r="32" spans="1:20" x14ac:dyDescent="0.55000000000000004">
      <c r="A32" s="67"/>
      <c r="B32" s="67">
        <v>1</v>
      </c>
      <c r="C32" s="67">
        <v>2</v>
      </c>
      <c r="D32" s="67">
        <v>3</v>
      </c>
      <c r="E32" s="67">
        <v>4</v>
      </c>
      <c r="F32" s="67">
        <v>5</v>
      </c>
      <c r="G32" s="67">
        <v>6</v>
      </c>
      <c r="H32" s="67">
        <v>7</v>
      </c>
      <c r="I32" s="67"/>
      <c r="J32" s="67"/>
      <c r="K32" s="67"/>
    </row>
    <row r="33" spans="1:11" x14ac:dyDescent="0.55000000000000004">
      <c r="A33" s="67" t="s">
        <v>5</v>
      </c>
      <c r="B33" s="67"/>
      <c r="C33" s="67"/>
      <c r="D33" s="67"/>
      <c r="E33" s="67"/>
      <c r="F33" s="67"/>
      <c r="G33" s="67"/>
      <c r="H33" s="67"/>
      <c r="I33" s="67">
        <v>1E-4</v>
      </c>
      <c r="J33" s="67">
        <f>(F33+F34)/2</f>
        <v>0</v>
      </c>
      <c r="K33" s="67">
        <f>J33/(0.01*I33)</f>
        <v>0</v>
      </c>
    </row>
    <row r="34" spans="1:11" x14ac:dyDescent="0.55000000000000004">
      <c r="A34" s="67" t="s">
        <v>6</v>
      </c>
      <c r="B34" s="67"/>
      <c r="C34" s="67"/>
      <c r="D34" s="67"/>
      <c r="E34" s="67"/>
      <c r="F34" s="67"/>
      <c r="G34" s="67"/>
      <c r="H34" s="67"/>
      <c r="I34" s="67">
        <v>1.0000000000000001E-5</v>
      </c>
      <c r="J34" s="67">
        <f>(G33+G34)/2</f>
        <v>0</v>
      </c>
      <c r="K34" s="67">
        <f>J34/(0.01*I34)</f>
        <v>0</v>
      </c>
    </row>
    <row r="35" spans="1:11" ht="28.8" x14ac:dyDescent="0.55000000000000004">
      <c r="A35" s="65" t="s">
        <v>7</v>
      </c>
      <c r="B35" s="67">
        <v>1</v>
      </c>
      <c r="C35" s="67">
        <v>0.1</v>
      </c>
      <c r="D35" s="67">
        <v>0.01</v>
      </c>
      <c r="E35" s="67">
        <v>1E-3</v>
      </c>
      <c r="F35" s="67">
        <v>1E-4</v>
      </c>
      <c r="G35" s="67">
        <v>1.0000000000000001E-5</v>
      </c>
      <c r="H35" s="67">
        <v>9.9999999999999995E-7</v>
      </c>
      <c r="I35" s="67"/>
      <c r="J35" s="67"/>
      <c r="K35" s="67"/>
    </row>
    <row r="36" spans="1:11" x14ac:dyDescent="0.55000000000000004">
      <c r="A36" s="65"/>
      <c r="B36" s="85" t="s">
        <v>13</v>
      </c>
      <c r="C36" s="86"/>
      <c r="D36" s="86"/>
      <c r="E36" s="86"/>
      <c r="F36" s="86"/>
      <c r="G36" s="86"/>
      <c r="H36" s="86"/>
      <c r="I36" s="67"/>
      <c r="J36" s="67"/>
      <c r="K36" s="67"/>
    </row>
    <row r="37" spans="1:11" x14ac:dyDescent="0.55000000000000004">
      <c r="A37" s="67"/>
      <c r="B37" s="67">
        <v>1</v>
      </c>
      <c r="C37" s="67">
        <v>2</v>
      </c>
      <c r="D37" s="67">
        <v>3</v>
      </c>
      <c r="E37" s="67">
        <v>4</v>
      </c>
      <c r="F37" s="67">
        <v>5</v>
      </c>
      <c r="G37" s="67">
        <v>6</v>
      </c>
      <c r="H37" s="67">
        <v>7</v>
      </c>
      <c r="I37" s="67"/>
      <c r="J37" s="67"/>
      <c r="K37" s="67"/>
    </row>
    <row r="38" spans="1:11" x14ac:dyDescent="0.55000000000000004">
      <c r="A38" s="67" t="s">
        <v>5</v>
      </c>
      <c r="B38" s="67"/>
      <c r="C38" s="67"/>
      <c r="D38" s="67"/>
      <c r="E38" s="67"/>
      <c r="F38" s="67"/>
      <c r="G38" s="67"/>
      <c r="H38" s="67"/>
      <c r="I38" s="67">
        <v>1</v>
      </c>
      <c r="J38" s="67">
        <f>(B38+B39)/2</f>
        <v>0</v>
      </c>
      <c r="K38" s="67">
        <f>J38/(0.01*I38)</f>
        <v>0</v>
      </c>
    </row>
    <row r="39" spans="1:11" x14ac:dyDescent="0.55000000000000004">
      <c r="A39" s="67" t="s">
        <v>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28.8" x14ac:dyDescent="0.55000000000000004">
      <c r="A40" s="65" t="s">
        <v>7</v>
      </c>
      <c r="B40" s="67">
        <v>1</v>
      </c>
      <c r="C40" s="67">
        <v>0.1</v>
      </c>
      <c r="D40" s="67">
        <v>0.01</v>
      </c>
      <c r="E40" s="67">
        <v>1E-3</v>
      </c>
      <c r="F40" s="67">
        <v>1E-4</v>
      </c>
      <c r="G40" s="67">
        <v>1.0000000000000001E-5</v>
      </c>
      <c r="H40" s="67">
        <v>9.9999999999999995E-7</v>
      </c>
      <c r="I40" s="67"/>
      <c r="J40" s="67"/>
      <c r="K40" s="67"/>
    </row>
    <row r="41" spans="1:11" ht="14.4" customHeight="1" x14ac:dyDescent="0.55000000000000004">
      <c r="A41" s="67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67"/>
      <c r="B42" s="67">
        <v>1</v>
      </c>
      <c r="C42" s="67">
        <v>2</v>
      </c>
      <c r="D42" s="67">
        <v>3</v>
      </c>
      <c r="E42" s="67">
        <v>4</v>
      </c>
      <c r="F42" s="67">
        <v>5</v>
      </c>
      <c r="G42" s="67">
        <v>6</v>
      </c>
      <c r="H42" s="67">
        <v>7</v>
      </c>
      <c r="I42" s="11"/>
      <c r="J42" s="84"/>
      <c r="K42" s="80"/>
    </row>
    <row r="43" spans="1:11" x14ac:dyDescent="0.55000000000000004">
      <c r="A43" s="67" t="s">
        <v>5</v>
      </c>
      <c r="B43" s="67"/>
      <c r="C43" s="67"/>
      <c r="D43" s="67"/>
      <c r="E43" s="67"/>
      <c r="F43" s="67"/>
      <c r="G43" s="67"/>
      <c r="H43" s="67"/>
      <c r="I43" s="67">
        <v>1</v>
      </c>
      <c r="J43" s="67">
        <f>(B43+B44)/2</f>
        <v>0</v>
      </c>
      <c r="K43" s="67">
        <f>J43/(0.01*I43)</f>
        <v>0</v>
      </c>
    </row>
    <row r="44" spans="1:11" x14ac:dyDescent="0.55000000000000004">
      <c r="A44" s="67" t="s">
        <v>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ht="28.8" x14ac:dyDescent="0.55000000000000004">
      <c r="A45" s="65" t="s">
        <v>7</v>
      </c>
      <c r="B45" s="67">
        <v>1</v>
      </c>
      <c r="C45" s="67">
        <v>0.1</v>
      </c>
      <c r="D45" s="67">
        <v>0.01</v>
      </c>
      <c r="E45" s="67">
        <v>1E-3</v>
      </c>
      <c r="F45" s="67">
        <v>1E-4</v>
      </c>
      <c r="G45" s="67">
        <v>1.0000000000000001E-5</v>
      </c>
      <c r="H45" s="67">
        <v>9.9999999999999995E-7</v>
      </c>
      <c r="I45" s="67"/>
      <c r="J45" s="67"/>
      <c r="K45" s="67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K41:K42"/>
    <mergeCell ref="B26:H26"/>
    <mergeCell ref="B31:H31"/>
    <mergeCell ref="B36:H36"/>
    <mergeCell ref="B41:H41"/>
    <mergeCell ref="J41:J42"/>
    <mergeCell ref="N11:N12"/>
    <mergeCell ref="O11:O12"/>
    <mergeCell ref="P11:P12"/>
    <mergeCell ref="M17:N17"/>
    <mergeCell ref="B21:H21"/>
    <mergeCell ref="J21:J22"/>
    <mergeCell ref="K21:K22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  <pageSetup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F170-5B23-496B-8451-586BCEFD91E0}">
  <dimension ref="A1:B7"/>
  <sheetViews>
    <sheetView workbookViewId="0">
      <selection activeCell="B8" sqref="B8"/>
    </sheetView>
  </sheetViews>
  <sheetFormatPr defaultRowHeight="14.4" x14ac:dyDescent="0.55000000000000004"/>
  <sheetData>
    <row r="1" spans="1:2" x14ac:dyDescent="0.55000000000000004">
      <c r="A1" s="97" t="s">
        <v>41</v>
      </c>
      <c r="B1" s="97"/>
    </row>
    <row r="2" spans="1:2" x14ac:dyDescent="0.55000000000000004">
      <c r="A2" s="36" t="s">
        <v>78</v>
      </c>
      <c r="B2" s="36">
        <v>0</v>
      </c>
    </row>
    <row r="3" spans="1:2" x14ac:dyDescent="0.55000000000000004">
      <c r="A3" s="36" t="s">
        <v>79</v>
      </c>
      <c r="B3" s="36">
        <v>0</v>
      </c>
    </row>
    <row r="4" spans="1:2" x14ac:dyDescent="0.55000000000000004">
      <c r="A4" s="36" t="s">
        <v>80</v>
      </c>
      <c r="B4" s="36">
        <v>0</v>
      </c>
    </row>
    <row r="5" spans="1:2" x14ac:dyDescent="0.55000000000000004">
      <c r="A5" s="36" t="s">
        <v>81</v>
      </c>
      <c r="B5" s="36">
        <v>0</v>
      </c>
    </row>
    <row r="6" spans="1:2" x14ac:dyDescent="0.55000000000000004">
      <c r="A6" s="36" t="s">
        <v>82</v>
      </c>
      <c r="B6" s="36">
        <v>0</v>
      </c>
    </row>
    <row r="7" spans="1:2" x14ac:dyDescent="0.55000000000000004">
      <c r="A7" s="36" t="s">
        <v>83</v>
      </c>
      <c r="B7" s="36">
        <v>0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3EF8-E631-4B15-B452-5FF049C4D606}">
  <dimension ref="A1:D6"/>
  <sheetViews>
    <sheetView workbookViewId="0">
      <selection activeCell="I14" sqref="I14"/>
    </sheetView>
  </sheetViews>
  <sheetFormatPr defaultRowHeight="14.4" x14ac:dyDescent="0.55000000000000004"/>
  <sheetData>
    <row r="1" spans="1:4" x14ac:dyDescent="0.55000000000000004">
      <c r="A1" t="s">
        <v>72</v>
      </c>
    </row>
    <row r="2" spans="1:4" x14ac:dyDescent="0.55000000000000004">
      <c r="A2" t="s">
        <v>73</v>
      </c>
      <c r="B2" s="64"/>
    </row>
    <row r="3" spans="1:4" x14ac:dyDescent="0.55000000000000004">
      <c r="A3" t="s">
        <v>74</v>
      </c>
      <c r="B3" s="63"/>
      <c r="C3" t="s">
        <v>85</v>
      </c>
      <c r="D3" s="68"/>
    </row>
    <row r="4" spans="1:4" x14ac:dyDescent="0.55000000000000004">
      <c r="A4" t="s">
        <v>75</v>
      </c>
      <c r="B4" s="62"/>
    </row>
    <row r="5" spans="1:4" x14ac:dyDescent="0.55000000000000004">
      <c r="A5" t="s">
        <v>76</v>
      </c>
      <c r="B5" s="61"/>
    </row>
    <row r="6" spans="1:4" x14ac:dyDescent="0.55000000000000004">
      <c r="A6" t="s">
        <v>77</v>
      </c>
      <c r="B6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6E2A-3673-4495-BC25-CA8A74A8D0DA}">
  <dimension ref="A1:S22"/>
  <sheetViews>
    <sheetView workbookViewId="0">
      <selection activeCell="R4" sqref="R4"/>
    </sheetView>
  </sheetViews>
  <sheetFormatPr defaultRowHeight="14.4" x14ac:dyDescent="0.55000000000000004"/>
  <sheetData>
    <row r="1" spans="1:19" x14ac:dyDescent="0.55000000000000004">
      <c r="A1" s="1"/>
      <c r="B1" s="1"/>
      <c r="C1" s="82" t="s">
        <v>0</v>
      </c>
      <c r="D1" s="82"/>
      <c r="E1" s="82"/>
      <c r="F1" s="82"/>
      <c r="G1" s="82"/>
      <c r="H1" s="82"/>
      <c r="I1" s="82"/>
      <c r="J1" s="83" t="s">
        <v>1</v>
      </c>
      <c r="K1" s="84" t="s">
        <v>2</v>
      </c>
      <c r="L1" s="80" t="s">
        <v>3</v>
      </c>
      <c r="M1" s="2"/>
      <c r="N1" s="1"/>
      <c r="O1" s="83" t="s">
        <v>1</v>
      </c>
      <c r="P1" s="84" t="s">
        <v>2</v>
      </c>
      <c r="Q1" s="80" t="s">
        <v>3</v>
      </c>
      <c r="R1" s="1"/>
      <c r="S1" s="1"/>
    </row>
    <row r="2" spans="1:19" x14ac:dyDescent="0.55000000000000004">
      <c r="A2" s="1"/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80"/>
      <c r="K2" s="84"/>
      <c r="L2" s="80"/>
      <c r="M2" s="3"/>
      <c r="N2" s="1"/>
      <c r="O2" s="80"/>
      <c r="P2" s="84"/>
      <c r="Q2" s="80"/>
      <c r="R2" s="1" t="s">
        <v>4</v>
      </c>
      <c r="S2" s="1"/>
    </row>
    <row r="3" spans="1:19" x14ac:dyDescent="0.55000000000000004">
      <c r="A3" s="1"/>
      <c r="B3" s="1" t="s">
        <v>5</v>
      </c>
      <c r="C3" s="1"/>
      <c r="D3" s="1"/>
      <c r="E3" s="1"/>
      <c r="F3" s="1">
        <v>126</v>
      </c>
      <c r="G3" s="1">
        <v>13</v>
      </c>
      <c r="H3" s="1"/>
      <c r="I3" s="1"/>
      <c r="J3" s="1">
        <v>1E-4</v>
      </c>
      <c r="K3" s="1">
        <f>(G3+G4)/2</f>
        <v>11.5</v>
      </c>
      <c r="L3" s="1">
        <f>K3/(0.01*J3)</f>
        <v>11499999.999999998</v>
      </c>
      <c r="M3" s="1"/>
      <c r="N3" s="1"/>
      <c r="O3" s="1">
        <v>1E-4</v>
      </c>
      <c r="P3" s="1">
        <f>AVERAGE(K3,K8)</f>
        <v>8.75</v>
      </c>
      <c r="Q3" s="1">
        <f>P3/(0.01*O3)</f>
        <v>8749999.9999999981</v>
      </c>
      <c r="R3" s="1">
        <f>STDEV(L3,L8,L13,L18)</f>
        <v>3889087.2965260115</v>
      </c>
      <c r="S3" s="1"/>
    </row>
    <row r="4" spans="1:19" x14ac:dyDescent="0.55000000000000004">
      <c r="A4" s="1"/>
      <c r="B4" s="1" t="s">
        <v>6</v>
      </c>
      <c r="C4" s="1"/>
      <c r="D4" s="1"/>
      <c r="E4" s="1"/>
      <c r="F4" s="1">
        <v>98</v>
      </c>
      <c r="G4" s="1">
        <v>10</v>
      </c>
      <c r="H4" s="1"/>
      <c r="I4" s="1"/>
      <c r="J4" s="12">
        <v>1E-3</v>
      </c>
      <c r="K4" s="1">
        <f>(F3+F4)/2</f>
        <v>112</v>
      </c>
      <c r="L4" s="1">
        <f>K4/(0.01*J4)</f>
        <v>11200000</v>
      </c>
      <c r="M4" s="1"/>
      <c r="N4" s="1"/>
      <c r="O4" s="19">
        <v>1E-3</v>
      </c>
      <c r="P4" s="1">
        <f>AVERAGE(K4,K9)</f>
        <v>88.5</v>
      </c>
      <c r="Q4" s="1">
        <f>P4/(0.01*O4)</f>
        <v>8850000</v>
      </c>
      <c r="R4" s="1">
        <f>STDEV(L4,L9)</f>
        <v>3323401.8715767735</v>
      </c>
      <c r="S4" s="1"/>
    </row>
    <row r="5" spans="1:19" ht="28.8" x14ac:dyDescent="0.55000000000000004">
      <c r="A5" s="1"/>
      <c r="B5" s="3" t="s">
        <v>7</v>
      </c>
      <c r="C5" s="1">
        <v>1</v>
      </c>
      <c r="D5" s="1">
        <v>0.1</v>
      </c>
      <c r="E5" s="1">
        <v>0.01</v>
      </c>
      <c r="F5" s="1">
        <v>1E-3</v>
      </c>
      <c r="G5" s="1">
        <v>1E-4</v>
      </c>
      <c r="H5" s="1">
        <v>1.0000000000000001E-5</v>
      </c>
      <c r="I5" s="1">
        <v>9.9999999999999995E-7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55000000000000004">
      <c r="A6" s="1"/>
      <c r="B6" s="1"/>
      <c r="C6" s="81" t="s">
        <v>8</v>
      </c>
      <c r="D6" s="81"/>
      <c r="E6" s="81"/>
      <c r="F6" s="81"/>
      <c r="G6" s="81"/>
      <c r="H6" s="81"/>
      <c r="I6" s="8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55000000000000004">
      <c r="A7" s="1"/>
      <c r="B7" s="1"/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55000000000000004">
      <c r="A8" s="1"/>
      <c r="B8" s="1" t="s">
        <v>5</v>
      </c>
      <c r="C8" s="1"/>
      <c r="D8" s="1"/>
      <c r="E8" s="1"/>
      <c r="F8" s="1">
        <v>65</v>
      </c>
      <c r="G8" s="1">
        <v>12</v>
      </c>
      <c r="H8" s="1"/>
      <c r="I8" s="1"/>
      <c r="J8" s="1">
        <v>1E-4</v>
      </c>
      <c r="K8" s="1">
        <f>(G8+G9)/2</f>
        <v>6</v>
      </c>
      <c r="L8" s="1">
        <f>K8/(0.01*J8)</f>
        <v>5999999.9999999991</v>
      </c>
      <c r="M8" s="1"/>
      <c r="N8" s="1"/>
      <c r="O8" s="1"/>
      <c r="P8" s="1"/>
      <c r="Q8" s="1"/>
      <c r="R8" s="1"/>
      <c r="S8" s="1"/>
    </row>
    <row r="9" spans="1:19" x14ac:dyDescent="0.55000000000000004">
      <c r="A9" s="1"/>
      <c r="B9" s="1" t="s">
        <v>6</v>
      </c>
      <c r="C9" s="1"/>
      <c r="D9" s="1"/>
      <c r="E9" s="1"/>
      <c r="F9" s="1">
        <v>71</v>
      </c>
      <c r="G9" s="1"/>
      <c r="H9" s="1"/>
      <c r="I9" s="1"/>
      <c r="J9" s="19">
        <v>1E-3</v>
      </c>
      <c r="K9" s="1">
        <f>F8</f>
        <v>65</v>
      </c>
      <c r="L9" s="1">
        <f>K9/(0.01*J9)</f>
        <v>6499999.9999999991</v>
      </c>
      <c r="M9" s="1"/>
      <c r="N9" s="1"/>
      <c r="O9" s="1"/>
      <c r="P9" s="1"/>
      <c r="Q9" s="1"/>
      <c r="R9" s="1"/>
      <c r="S9" s="1"/>
    </row>
    <row r="10" spans="1:19" ht="28.8" x14ac:dyDescent="0.55000000000000004">
      <c r="A10" s="19"/>
      <c r="B10" s="18" t="s">
        <v>7</v>
      </c>
      <c r="C10" s="19">
        <v>1</v>
      </c>
      <c r="D10" s="19">
        <v>0.1</v>
      </c>
      <c r="E10" s="19">
        <v>0.01</v>
      </c>
      <c r="F10" s="19">
        <v>1E-3</v>
      </c>
      <c r="G10" s="19">
        <v>1E-4</v>
      </c>
      <c r="H10" s="19">
        <v>1.0000000000000001E-5</v>
      </c>
      <c r="I10" s="19">
        <v>9.9999999999999995E-7</v>
      </c>
      <c r="J10" s="19"/>
      <c r="K10" s="19"/>
      <c r="L10" s="19"/>
      <c r="M10" s="1"/>
      <c r="N10" s="1"/>
      <c r="O10" s="1"/>
      <c r="P10" s="1"/>
      <c r="Q10" s="1"/>
      <c r="R10" s="1"/>
      <c r="S10" s="1"/>
    </row>
    <row r="11" spans="1:19" x14ac:dyDescent="0.55000000000000004">
      <c r="A11" s="20"/>
      <c r="B11" s="21"/>
      <c r="C11" s="22"/>
      <c r="D11" s="22"/>
      <c r="E11" s="22"/>
      <c r="F11" s="22"/>
      <c r="G11" s="22"/>
      <c r="H11" s="22"/>
      <c r="I11" s="22"/>
      <c r="J11" s="23"/>
      <c r="K11" s="23"/>
      <c r="L11" s="23"/>
      <c r="M11" s="17"/>
      <c r="N11" s="1"/>
      <c r="O11" s="1"/>
      <c r="P11" s="1"/>
      <c r="Q11" s="1"/>
      <c r="R11" s="1"/>
      <c r="S11" s="1"/>
    </row>
    <row r="12" spans="1:19" x14ac:dyDescent="0.55000000000000004">
      <c r="A12" s="20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7"/>
      <c r="N12" s="1"/>
      <c r="O12" s="1"/>
      <c r="P12" s="1"/>
      <c r="Q12" s="1"/>
      <c r="R12" s="1"/>
      <c r="S12" s="1"/>
    </row>
    <row r="13" spans="1:19" x14ac:dyDescent="0.55000000000000004">
      <c r="A13" s="20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17"/>
      <c r="N13" s="1"/>
      <c r="O13" s="1"/>
      <c r="P13" s="1"/>
      <c r="Q13" s="1"/>
      <c r="R13" s="1"/>
      <c r="S13" s="1"/>
    </row>
    <row r="14" spans="1:19" x14ac:dyDescent="0.55000000000000004">
      <c r="A14" s="2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7"/>
      <c r="N14" s="1"/>
      <c r="O14" s="1"/>
      <c r="P14" s="1"/>
      <c r="Q14" s="1"/>
      <c r="R14" s="1"/>
      <c r="S14" s="1"/>
    </row>
    <row r="15" spans="1:19" x14ac:dyDescent="0.55000000000000004">
      <c r="A15" s="20"/>
      <c r="B15" s="2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7"/>
      <c r="N15" s="1"/>
      <c r="O15" s="1"/>
      <c r="P15" s="1"/>
      <c r="Q15" s="1"/>
      <c r="R15" s="1"/>
      <c r="S15" s="1"/>
    </row>
    <row r="16" spans="1:19" x14ac:dyDescent="0.55000000000000004">
      <c r="A16" s="20"/>
      <c r="B16" s="21"/>
      <c r="C16" s="24"/>
      <c r="D16" s="24"/>
      <c r="E16" s="24"/>
      <c r="F16" s="24"/>
      <c r="G16" s="24"/>
      <c r="H16" s="24"/>
      <c r="I16" s="24"/>
      <c r="J16" s="23"/>
      <c r="K16" s="23"/>
      <c r="L16" s="23"/>
      <c r="M16" s="17"/>
      <c r="N16" s="1"/>
      <c r="O16" s="1"/>
      <c r="P16" s="1"/>
      <c r="Q16" s="1"/>
      <c r="R16" s="1"/>
      <c r="S16" s="1"/>
    </row>
    <row r="17" spans="1:19" x14ac:dyDescent="0.55000000000000004">
      <c r="A17" s="2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7"/>
      <c r="N17" s="1"/>
      <c r="O17" s="1"/>
      <c r="P17" s="1"/>
      <c r="Q17" s="1"/>
      <c r="R17" s="1"/>
      <c r="S17" s="1"/>
    </row>
    <row r="18" spans="1:19" x14ac:dyDescent="0.55000000000000004">
      <c r="A18" s="2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9" x14ac:dyDescent="0.55000000000000004">
      <c r="A19" s="2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9" x14ac:dyDescent="0.55000000000000004">
      <c r="A20" s="25"/>
      <c r="B20" s="21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9" x14ac:dyDescent="0.55000000000000004">
      <c r="A21" s="2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9" x14ac:dyDescent="0.55000000000000004">
      <c r="A22" s="2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</sheetData>
  <mergeCells count="8">
    <mergeCell ref="Q1:Q2"/>
    <mergeCell ref="C6:I6"/>
    <mergeCell ref="C1:I1"/>
    <mergeCell ref="J1:J2"/>
    <mergeCell ref="K1:K2"/>
    <mergeCell ref="L1:L2"/>
    <mergeCell ref="O1:O2"/>
    <mergeCell ref="P1:P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D8F6-E31D-4416-8370-D8C55413D72E}">
  <dimension ref="A1:Q91"/>
  <sheetViews>
    <sheetView zoomScale="80" zoomScaleNormal="8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15"/>
      <c r="B1" s="82" t="s">
        <v>18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14"/>
      <c r="M1" s="94" t="s">
        <v>15</v>
      </c>
      <c r="N1" s="83" t="s">
        <v>1</v>
      </c>
      <c r="O1" s="84" t="s">
        <v>2</v>
      </c>
      <c r="P1" s="80" t="s">
        <v>3</v>
      </c>
      <c r="Q1" s="15"/>
    </row>
    <row r="2" spans="1:17" x14ac:dyDescent="0.55000000000000004">
      <c r="A2" s="15"/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80"/>
      <c r="J2" s="84"/>
      <c r="K2" s="80"/>
      <c r="L2" s="13"/>
      <c r="M2" s="95"/>
      <c r="N2" s="80"/>
      <c r="O2" s="84"/>
      <c r="P2" s="80"/>
      <c r="Q2" s="15" t="s">
        <v>4</v>
      </c>
    </row>
    <row r="3" spans="1:17" x14ac:dyDescent="0.55000000000000004">
      <c r="A3" s="15" t="s">
        <v>5</v>
      </c>
      <c r="B3" s="15"/>
      <c r="C3" s="15"/>
      <c r="D3" s="15"/>
      <c r="E3" s="15">
        <v>71</v>
      </c>
      <c r="F3" s="15">
        <v>10</v>
      </c>
      <c r="G3" s="15"/>
      <c r="H3" s="15"/>
      <c r="I3" s="15">
        <v>1E-3</v>
      </c>
      <c r="J3" s="15">
        <f>(E3+E4)/2</f>
        <v>57.5</v>
      </c>
      <c r="K3" s="15">
        <f>J3/(0.01*I3)</f>
        <v>5749999.9999999991</v>
      </c>
      <c r="L3" s="15"/>
      <c r="M3" s="95"/>
      <c r="N3" s="15">
        <v>1E-3</v>
      </c>
      <c r="O3" s="15">
        <f>AVERAGE(J3,J8,J13)</f>
        <v>49.333333333333336</v>
      </c>
      <c r="P3" s="15">
        <f>O3/(0.01*N3)</f>
        <v>4933333.333333333</v>
      </c>
      <c r="Q3" s="15">
        <f>STDEV(K3,K8,K13)</f>
        <v>911500.5942583516</v>
      </c>
    </row>
    <row r="4" spans="1:17" x14ac:dyDescent="0.55000000000000004">
      <c r="A4" s="15" t="s">
        <v>6</v>
      </c>
      <c r="B4" s="15"/>
      <c r="C4" s="15"/>
      <c r="D4" s="15"/>
      <c r="E4" s="15">
        <v>44</v>
      </c>
      <c r="F4" s="15">
        <v>7</v>
      </c>
      <c r="G4" s="15"/>
      <c r="H4" s="15"/>
      <c r="I4" s="15">
        <v>1E-4</v>
      </c>
      <c r="J4" s="15">
        <f>(F3+F4)/2</f>
        <v>8.5</v>
      </c>
      <c r="K4" s="15">
        <f>J4/(0.01*I4)</f>
        <v>8499999.9999999981</v>
      </c>
      <c r="L4" s="15"/>
      <c r="M4" s="96"/>
      <c r="N4" s="15">
        <v>1E-4</v>
      </c>
      <c r="O4" s="15">
        <f>AVERAGE(J4,J9,J14)</f>
        <v>7</v>
      </c>
      <c r="P4" s="15">
        <f>O4/(0.01*N4)</f>
        <v>6999999.9999999991</v>
      </c>
      <c r="Q4" s="15">
        <f>STDEV(K4,K9,K14)</f>
        <v>3041381.26514911</v>
      </c>
    </row>
    <row r="5" spans="1:17" s="31" customFormat="1" ht="28.8" x14ac:dyDescent="0.55000000000000004">
      <c r="A5" s="26" t="s">
        <v>7</v>
      </c>
      <c r="B5" s="26">
        <v>1</v>
      </c>
      <c r="C5" s="26">
        <v>0.1</v>
      </c>
      <c r="D5" s="26">
        <v>0.01</v>
      </c>
      <c r="E5" s="26">
        <v>1E-3</v>
      </c>
      <c r="F5" s="26">
        <v>1E-4</v>
      </c>
      <c r="G5" s="26">
        <v>1.0000000000000001E-5</v>
      </c>
      <c r="H5" s="26">
        <v>9.9999999999999995E-7</v>
      </c>
      <c r="I5" s="26"/>
      <c r="J5" s="26"/>
      <c r="K5" s="26"/>
      <c r="L5" s="26"/>
      <c r="M5" s="26"/>
      <c r="N5" s="26"/>
      <c r="O5" s="26"/>
      <c r="P5" s="26"/>
      <c r="Q5" s="26"/>
    </row>
    <row r="6" spans="1:17" ht="14.4" customHeight="1" x14ac:dyDescent="0.55000000000000004">
      <c r="A6" s="15"/>
      <c r="B6" s="82" t="s">
        <v>19</v>
      </c>
      <c r="C6" s="82"/>
      <c r="D6" s="82"/>
      <c r="E6" s="82"/>
      <c r="F6" s="82"/>
      <c r="G6" s="82"/>
      <c r="H6" s="82"/>
      <c r="I6" s="15"/>
      <c r="J6" s="15"/>
      <c r="K6" s="15"/>
      <c r="L6" s="15"/>
      <c r="M6" s="91" t="s">
        <v>16</v>
      </c>
      <c r="N6" s="83" t="s">
        <v>1</v>
      </c>
      <c r="O6" s="84" t="s">
        <v>2</v>
      </c>
      <c r="P6" s="80" t="s">
        <v>3</v>
      </c>
      <c r="Q6" s="15"/>
    </row>
    <row r="7" spans="1:17" x14ac:dyDescent="0.55000000000000004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/>
      <c r="J7" s="15"/>
      <c r="K7" s="15"/>
      <c r="L7" s="15"/>
      <c r="M7" s="92"/>
      <c r="N7" s="80"/>
      <c r="O7" s="84"/>
      <c r="P7" s="80"/>
      <c r="Q7" s="15" t="s">
        <v>4</v>
      </c>
    </row>
    <row r="8" spans="1:17" ht="14.4" customHeight="1" x14ac:dyDescent="0.55000000000000004">
      <c r="A8" s="15" t="s">
        <v>5</v>
      </c>
      <c r="B8" s="15"/>
      <c r="C8" s="15"/>
      <c r="D8" s="15"/>
      <c r="E8" s="15">
        <v>51</v>
      </c>
      <c r="F8" s="15">
        <v>9</v>
      </c>
      <c r="G8" s="15"/>
      <c r="H8" s="15"/>
      <c r="I8" s="15">
        <v>1E-3</v>
      </c>
      <c r="J8" s="15">
        <f>E8</f>
        <v>51</v>
      </c>
      <c r="K8" s="15">
        <f>J8/(0.01*I8)</f>
        <v>5100000</v>
      </c>
      <c r="L8" s="15"/>
      <c r="M8" s="92"/>
      <c r="N8" s="15">
        <v>0.01</v>
      </c>
      <c r="O8" s="15"/>
      <c r="P8" s="15">
        <f>AVERAGE(K18,K24,K28)</f>
        <v>1991666.6666666667</v>
      </c>
      <c r="Q8" s="15">
        <f>STDEV(K18,K28,K24)</f>
        <v>1479479.074990022</v>
      </c>
    </row>
    <row r="9" spans="1:17" x14ac:dyDescent="0.55000000000000004">
      <c r="A9" s="15" t="s">
        <v>6</v>
      </c>
      <c r="B9" s="15"/>
      <c r="C9" s="15"/>
      <c r="D9" s="15"/>
      <c r="E9" s="15"/>
      <c r="F9" s="15"/>
      <c r="G9" s="15"/>
      <c r="H9" s="15"/>
      <c r="I9" s="15">
        <v>1E-4</v>
      </c>
      <c r="J9" s="27">
        <f>F8</f>
        <v>9</v>
      </c>
      <c r="K9" s="15">
        <f>J9/(0.01*I9)</f>
        <v>8999999.9999999981</v>
      </c>
      <c r="L9" s="15"/>
      <c r="M9" s="93"/>
      <c r="N9" s="15">
        <v>1E-3</v>
      </c>
      <c r="O9" s="15">
        <f>AVERAGE(J19,J24,J29)</f>
        <v>16.166666666666668</v>
      </c>
      <c r="P9" s="15">
        <f>O9/(0.01*N9)</f>
        <v>1616666.6666666667</v>
      </c>
      <c r="Q9" s="15">
        <f>STDEV(K19,K24,K29)</f>
        <v>1804392.7879852911</v>
      </c>
    </row>
    <row r="10" spans="1:17" s="31" customFormat="1" ht="28.8" x14ac:dyDescent="0.55000000000000004">
      <c r="A10" s="26" t="s">
        <v>7</v>
      </c>
      <c r="B10" s="26">
        <v>1</v>
      </c>
      <c r="C10" s="26">
        <v>0.1</v>
      </c>
      <c r="D10" s="26">
        <v>0.01</v>
      </c>
      <c r="E10" s="26">
        <v>1E-3</v>
      </c>
      <c r="F10" s="26">
        <v>1E-4</v>
      </c>
      <c r="G10" s="26">
        <v>1.0000000000000001E-5</v>
      </c>
      <c r="H10" s="26">
        <v>9.9999999999999995E-7</v>
      </c>
      <c r="I10" s="26"/>
      <c r="J10" s="26"/>
      <c r="K10" s="26"/>
      <c r="L10" s="26"/>
      <c r="M10" s="26"/>
      <c r="N10" s="26"/>
      <c r="O10" s="26"/>
      <c r="P10" s="26"/>
      <c r="Q10" s="26"/>
    </row>
    <row r="11" spans="1:17" x14ac:dyDescent="0.55000000000000004">
      <c r="A11" s="13"/>
      <c r="B11" s="82" t="s">
        <v>20</v>
      </c>
      <c r="C11" s="82"/>
      <c r="D11" s="82"/>
      <c r="E11" s="82"/>
      <c r="F11" s="82"/>
      <c r="G11" s="82"/>
      <c r="H11" s="82"/>
      <c r="I11" s="15"/>
      <c r="J11" s="15"/>
      <c r="K11" s="15"/>
      <c r="L11" s="15"/>
      <c r="M11" s="88" t="s">
        <v>17</v>
      </c>
      <c r="N11" s="83" t="s">
        <v>1</v>
      </c>
      <c r="O11" s="84" t="s">
        <v>2</v>
      </c>
      <c r="P11" s="80" t="s">
        <v>3</v>
      </c>
      <c r="Q11" s="15"/>
    </row>
    <row r="12" spans="1:17" x14ac:dyDescent="0.55000000000000004">
      <c r="A12" s="15"/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15">
        <v>6</v>
      </c>
      <c r="H12" s="15">
        <v>7</v>
      </c>
      <c r="I12" s="15"/>
      <c r="J12" s="15"/>
      <c r="K12" s="15"/>
      <c r="L12" s="15"/>
      <c r="M12" s="89"/>
      <c r="N12" s="80"/>
      <c r="O12" s="84"/>
      <c r="P12" s="80"/>
      <c r="Q12" s="15" t="s">
        <v>4</v>
      </c>
    </row>
    <row r="13" spans="1:17" x14ac:dyDescent="0.55000000000000004">
      <c r="A13" s="15" t="s">
        <v>5</v>
      </c>
      <c r="B13" s="15"/>
      <c r="C13" s="15"/>
      <c r="D13" s="15"/>
      <c r="E13" s="15">
        <v>42</v>
      </c>
      <c r="F13" s="15">
        <v>1</v>
      </c>
      <c r="G13" s="15"/>
      <c r="H13" s="15"/>
      <c r="I13" s="15">
        <v>1E-3</v>
      </c>
      <c r="J13" s="15">
        <f>(E13+E14)/2</f>
        <v>39.5</v>
      </c>
      <c r="K13" s="15">
        <f>J13/(0.01*I13)</f>
        <v>3949999.9999999995</v>
      </c>
      <c r="L13" s="15"/>
      <c r="M13" s="89"/>
      <c r="N13" s="15">
        <v>0.01</v>
      </c>
      <c r="O13" s="15">
        <f>AVERAGE(J33,J38,J43)</f>
        <v>152</v>
      </c>
      <c r="P13" s="15">
        <f>O13/(0.01*N13)</f>
        <v>1520000</v>
      </c>
      <c r="Q13" s="15">
        <f>STDEV(K33,K38,K43)</f>
        <v>82613.558209291528</v>
      </c>
    </row>
    <row r="14" spans="1:17" x14ac:dyDescent="0.55000000000000004">
      <c r="A14" s="15" t="s">
        <v>6</v>
      </c>
      <c r="B14" s="15"/>
      <c r="C14" s="15"/>
      <c r="D14" s="15"/>
      <c r="E14" s="15">
        <v>37</v>
      </c>
      <c r="F14" s="15">
        <v>6</v>
      </c>
      <c r="G14" s="15"/>
      <c r="H14" s="15"/>
      <c r="I14" s="15">
        <v>1E-4</v>
      </c>
      <c r="J14" s="15">
        <f>(F13+F14)/2</f>
        <v>3.5</v>
      </c>
      <c r="K14" s="15">
        <f>J14/(0.01*I14)</f>
        <v>3499999.9999999995</v>
      </c>
      <c r="L14" s="15"/>
      <c r="M14" s="90"/>
      <c r="N14" s="15">
        <v>1E-3</v>
      </c>
      <c r="O14" s="15">
        <f>AVERAGE(J34,J39,J44)</f>
        <v>21.666666666666668</v>
      </c>
      <c r="P14" s="15">
        <f>O14/(0.01*N14)</f>
        <v>2166666.6666666665</v>
      </c>
      <c r="Q14" s="15">
        <f>STDEV(K34,K39,K44)</f>
        <v>288675.13459481229</v>
      </c>
    </row>
    <row r="15" spans="1:17" s="31" customFormat="1" ht="28.8" x14ac:dyDescent="0.55000000000000004">
      <c r="A15" s="26" t="s">
        <v>7</v>
      </c>
      <c r="B15" s="26">
        <v>1</v>
      </c>
      <c r="C15" s="26">
        <v>0.1</v>
      </c>
      <c r="D15" s="26">
        <v>0.01</v>
      </c>
      <c r="E15" s="26">
        <v>1E-3</v>
      </c>
      <c r="F15" s="26">
        <v>1E-4</v>
      </c>
      <c r="G15" s="26">
        <v>1.0000000000000001E-5</v>
      </c>
      <c r="H15" s="26">
        <v>9.9999999999999995E-7</v>
      </c>
      <c r="I15" s="26"/>
      <c r="J15" s="26"/>
      <c r="K15" s="26"/>
      <c r="L15" s="26"/>
      <c r="M15" s="26"/>
      <c r="N15" s="26"/>
      <c r="O15" s="26"/>
      <c r="P15" s="26"/>
      <c r="Q15" s="26"/>
    </row>
    <row r="16" spans="1:17" x14ac:dyDescent="0.55000000000000004">
      <c r="A16" s="13"/>
      <c r="B16" s="87" t="s">
        <v>21</v>
      </c>
      <c r="C16" s="87"/>
      <c r="D16" s="87"/>
      <c r="E16" s="87"/>
      <c r="F16" s="87"/>
      <c r="G16" s="87"/>
      <c r="H16" s="87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55000000000000004">
      <c r="A17" s="15"/>
      <c r="B17" s="15">
        <v>1</v>
      </c>
      <c r="C17" s="15">
        <v>2</v>
      </c>
      <c r="D17" s="15">
        <v>3</v>
      </c>
      <c r="E17" s="15">
        <v>4</v>
      </c>
      <c r="F17" s="15">
        <v>5</v>
      </c>
      <c r="G17" s="15">
        <v>6</v>
      </c>
      <c r="H17" s="15">
        <v>7</v>
      </c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55000000000000004">
      <c r="A18" s="15" t="s">
        <v>5</v>
      </c>
      <c r="B18" s="15"/>
      <c r="C18" s="15"/>
      <c r="D18" s="15">
        <v>134</v>
      </c>
      <c r="E18" s="15">
        <v>4</v>
      </c>
      <c r="F18" s="15"/>
      <c r="G18" s="15"/>
      <c r="H18" s="15"/>
      <c r="I18" s="15">
        <v>0.01</v>
      </c>
      <c r="J18" s="15">
        <f>(D18+D19)/2</f>
        <v>114.5</v>
      </c>
      <c r="K18" s="15">
        <f>J18/(0.01*I18)</f>
        <v>1145000</v>
      </c>
    </row>
    <row r="19" spans="1:17" x14ac:dyDescent="0.55000000000000004">
      <c r="A19" s="15" t="s">
        <v>6</v>
      </c>
      <c r="B19" s="15"/>
      <c r="C19" s="15"/>
      <c r="D19" s="15">
        <v>95</v>
      </c>
      <c r="E19" s="15">
        <v>7</v>
      </c>
      <c r="F19" s="15"/>
      <c r="G19" s="15"/>
      <c r="H19" s="15"/>
      <c r="I19" s="15">
        <v>1E-3</v>
      </c>
      <c r="J19" s="15">
        <f>(E18+E19)/2</f>
        <v>5.5</v>
      </c>
      <c r="K19" s="15">
        <f>J19/(0.01*I19)</f>
        <v>550000</v>
      </c>
    </row>
    <row r="20" spans="1:17" s="31" customFormat="1" ht="28.8" x14ac:dyDescent="0.55000000000000004">
      <c r="A20" s="26" t="s">
        <v>7</v>
      </c>
      <c r="B20" s="26">
        <v>1</v>
      </c>
      <c r="C20" s="26">
        <v>0.1</v>
      </c>
      <c r="D20" s="26">
        <v>0.01</v>
      </c>
      <c r="E20" s="26">
        <v>1E-3</v>
      </c>
      <c r="F20" s="26">
        <v>1E-4</v>
      </c>
      <c r="G20" s="26">
        <v>1.0000000000000001E-5</v>
      </c>
      <c r="H20" s="26">
        <v>9.9999999999999995E-7</v>
      </c>
      <c r="I20" s="26"/>
      <c r="J20" s="26"/>
      <c r="K20" s="26"/>
    </row>
    <row r="21" spans="1:17" x14ac:dyDescent="0.55000000000000004">
      <c r="A21" s="15"/>
      <c r="B21" s="87" t="s">
        <v>22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</row>
    <row r="22" spans="1:17" x14ac:dyDescent="0.55000000000000004">
      <c r="A22" s="15"/>
      <c r="B22" s="15">
        <v>1</v>
      </c>
      <c r="C22" s="15">
        <v>2</v>
      </c>
      <c r="D22" s="15">
        <v>3</v>
      </c>
      <c r="E22" s="15">
        <v>4</v>
      </c>
      <c r="F22" s="15">
        <v>5</v>
      </c>
      <c r="G22" s="15">
        <v>6</v>
      </c>
      <c r="H22" s="15">
        <v>7</v>
      </c>
      <c r="I22" s="11"/>
      <c r="J22" s="84"/>
      <c r="K22" s="80"/>
    </row>
    <row r="23" spans="1:17" x14ac:dyDescent="0.55000000000000004">
      <c r="A23" s="15" t="s">
        <v>5</v>
      </c>
      <c r="B23" s="15"/>
      <c r="C23" s="15"/>
      <c r="D23" s="15"/>
      <c r="E23" s="15">
        <v>46</v>
      </c>
      <c r="F23" s="15"/>
      <c r="G23" s="15"/>
      <c r="H23" s="15"/>
      <c r="I23" s="15">
        <v>0.01</v>
      </c>
      <c r="J23" s="15"/>
      <c r="K23" s="15">
        <f>J23/(0.01*I23)</f>
        <v>0</v>
      </c>
    </row>
    <row r="24" spans="1:17" x14ac:dyDescent="0.55000000000000004">
      <c r="A24" s="15" t="s">
        <v>6</v>
      </c>
      <c r="B24" s="15"/>
      <c r="C24" s="15"/>
      <c r="D24" s="15"/>
      <c r="E24" s="15">
        <v>28</v>
      </c>
      <c r="F24" s="15"/>
      <c r="G24" s="15"/>
      <c r="H24" s="15"/>
      <c r="I24" s="15">
        <v>1E-3</v>
      </c>
      <c r="J24" s="15">
        <f>(E23+E24)/2</f>
        <v>37</v>
      </c>
      <c r="K24" s="15">
        <f>J24/(0.01*I24)</f>
        <v>3699999.9999999995</v>
      </c>
    </row>
    <row r="25" spans="1:17" s="31" customFormat="1" ht="28.8" x14ac:dyDescent="0.55000000000000004">
      <c r="A25" s="26" t="s">
        <v>7</v>
      </c>
      <c r="B25" s="26">
        <v>1</v>
      </c>
      <c r="C25" s="26">
        <v>0.1</v>
      </c>
      <c r="D25" s="26">
        <v>0.01</v>
      </c>
      <c r="E25" s="26">
        <v>1E-3</v>
      </c>
      <c r="F25" s="26">
        <v>1E-4</v>
      </c>
      <c r="G25" s="26">
        <v>1.0000000000000001E-5</v>
      </c>
      <c r="H25" s="26">
        <v>9.9999999999999995E-7</v>
      </c>
      <c r="I25" s="26"/>
      <c r="J25" s="26"/>
      <c r="K25" s="26"/>
    </row>
    <row r="26" spans="1:17" x14ac:dyDescent="0.55000000000000004">
      <c r="A26" s="15"/>
      <c r="B26" s="87" t="s">
        <v>24</v>
      </c>
      <c r="C26" s="87"/>
      <c r="D26" s="87"/>
      <c r="E26" s="87"/>
      <c r="F26" s="87"/>
      <c r="G26" s="87"/>
      <c r="H26" s="87"/>
      <c r="I26" s="15"/>
      <c r="J26" s="15"/>
      <c r="K26" s="15"/>
    </row>
    <row r="27" spans="1:17" x14ac:dyDescent="0.55000000000000004">
      <c r="A27" s="15"/>
      <c r="B27" s="15">
        <v>1</v>
      </c>
      <c r="C27" s="15">
        <v>2</v>
      </c>
      <c r="D27" s="15">
        <v>3</v>
      </c>
      <c r="E27" s="15">
        <v>4</v>
      </c>
      <c r="F27" s="15">
        <v>5</v>
      </c>
      <c r="G27" s="15">
        <v>6</v>
      </c>
      <c r="H27" s="15">
        <v>7</v>
      </c>
      <c r="I27" s="15"/>
      <c r="J27" s="15"/>
      <c r="K27" s="15"/>
    </row>
    <row r="28" spans="1:17" x14ac:dyDescent="0.55000000000000004">
      <c r="A28" s="15" t="s">
        <v>5</v>
      </c>
      <c r="B28" s="15"/>
      <c r="C28" s="15"/>
      <c r="D28" s="15"/>
      <c r="E28" s="15"/>
      <c r="F28" s="15"/>
      <c r="G28" s="15"/>
      <c r="H28" s="15"/>
      <c r="I28" s="15">
        <v>0.01</v>
      </c>
      <c r="J28" s="15">
        <v>113</v>
      </c>
      <c r="K28" s="15">
        <f>J28/(0.01*I28)</f>
        <v>1130000</v>
      </c>
    </row>
    <row r="29" spans="1:17" x14ac:dyDescent="0.55000000000000004">
      <c r="A29" s="15" t="s">
        <v>6</v>
      </c>
      <c r="B29" s="15"/>
      <c r="C29" s="15"/>
      <c r="D29" s="15">
        <v>113</v>
      </c>
      <c r="E29" s="15">
        <v>6</v>
      </c>
      <c r="F29" s="15"/>
      <c r="G29" s="15"/>
      <c r="H29" s="15"/>
      <c r="I29" s="15">
        <v>1E-3</v>
      </c>
      <c r="J29" s="15">
        <v>6</v>
      </c>
      <c r="K29" s="15">
        <f>J29/(0.01*I29)</f>
        <v>600000</v>
      </c>
    </row>
    <row r="30" spans="1:17" s="31" customFormat="1" ht="28.8" x14ac:dyDescent="0.55000000000000004">
      <c r="A30" s="26" t="s">
        <v>7</v>
      </c>
      <c r="B30" s="26">
        <v>1</v>
      </c>
      <c r="C30" s="26">
        <v>0.1</v>
      </c>
      <c r="D30" s="26">
        <v>0.01</v>
      </c>
      <c r="E30" s="26">
        <v>1E-3</v>
      </c>
      <c r="F30" s="26">
        <v>1E-4</v>
      </c>
      <c r="G30" s="26">
        <v>1.0000000000000001E-5</v>
      </c>
      <c r="H30" s="26">
        <v>9.9999999999999995E-7</v>
      </c>
      <c r="I30" s="26"/>
      <c r="J30" s="26"/>
      <c r="K30" s="26"/>
    </row>
    <row r="31" spans="1:17" x14ac:dyDescent="0.55000000000000004">
      <c r="A31" s="13"/>
      <c r="B31" s="85" t="s">
        <v>23</v>
      </c>
      <c r="C31" s="86"/>
      <c r="D31" s="86"/>
      <c r="E31" s="86"/>
      <c r="F31" s="86"/>
      <c r="G31" s="86"/>
      <c r="H31" s="86"/>
      <c r="I31" s="15"/>
      <c r="J31" s="15"/>
      <c r="K31" s="15"/>
    </row>
    <row r="32" spans="1:17" x14ac:dyDescent="0.55000000000000004">
      <c r="A32" s="15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5"/>
      <c r="J32" s="15"/>
      <c r="K32" s="15"/>
    </row>
    <row r="33" spans="1:11" x14ac:dyDescent="0.55000000000000004">
      <c r="A33" s="15" t="s">
        <v>5</v>
      </c>
      <c r="B33" s="15"/>
      <c r="C33" s="15"/>
      <c r="D33" s="15">
        <v>160</v>
      </c>
      <c r="E33" s="15">
        <v>25</v>
      </c>
      <c r="F33" s="15"/>
      <c r="G33" s="15"/>
      <c r="H33" s="15"/>
      <c r="I33" s="15">
        <v>0.01</v>
      </c>
      <c r="J33" s="15">
        <v>160</v>
      </c>
      <c r="K33" s="15">
        <f>J33/(0.01*I33)</f>
        <v>1600000</v>
      </c>
    </row>
    <row r="34" spans="1:11" x14ac:dyDescent="0.55000000000000004">
      <c r="A34" s="15" t="s">
        <v>6</v>
      </c>
      <c r="B34" s="15"/>
      <c r="C34" s="15"/>
      <c r="D34" s="15"/>
      <c r="E34" s="15"/>
      <c r="F34" s="15"/>
      <c r="G34" s="15"/>
      <c r="H34" s="15"/>
      <c r="I34" s="15">
        <v>1E-3</v>
      </c>
      <c r="J34" s="15">
        <v>25</v>
      </c>
      <c r="K34" s="15">
        <f>J34/(0.01*I34)</f>
        <v>2500000</v>
      </c>
    </row>
    <row r="35" spans="1:11" s="31" customFormat="1" ht="28.8" x14ac:dyDescent="0.55000000000000004">
      <c r="A35" s="26" t="s">
        <v>7</v>
      </c>
      <c r="B35" s="26">
        <v>1</v>
      </c>
      <c r="C35" s="26">
        <v>0.1</v>
      </c>
      <c r="D35" s="26">
        <v>0.01</v>
      </c>
      <c r="E35" s="26">
        <v>1E-3</v>
      </c>
      <c r="F35" s="26">
        <v>1E-4</v>
      </c>
      <c r="G35" s="26">
        <v>1.0000000000000001E-5</v>
      </c>
      <c r="H35" s="26">
        <v>9.9999999999999995E-7</v>
      </c>
      <c r="I35" s="26"/>
      <c r="J35" s="26"/>
      <c r="K35" s="26"/>
    </row>
    <row r="36" spans="1:11" x14ac:dyDescent="0.55000000000000004">
      <c r="A36" s="13"/>
      <c r="B36" s="85" t="s">
        <v>25</v>
      </c>
      <c r="C36" s="86"/>
      <c r="D36" s="86"/>
      <c r="E36" s="86"/>
      <c r="F36" s="86"/>
      <c r="G36" s="86"/>
      <c r="H36" s="86"/>
      <c r="I36" s="15"/>
      <c r="J36" s="15"/>
      <c r="K36" s="15"/>
    </row>
    <row r="37" spans="1:11" x14ac:dyDescent="0.55000000000000004">
      <c r="A37" s="15"/>
      <c r="B37" s="15">
        <v>1</v>
      </c>
      <c r="C37" s="15">
        <v>2</v>
      </c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/>
      <c r="J37" s="15"/>
      <c r="K37" s="15"/>
    </row>
    <row r="38" spans="1:11" x14ac:dyDescent="0.55000000000000004">
      <c r="A38" s="15" t="s">
        <v>5</v>
      </c>
      <c r="B38" s="15"/>
      <c r="C38" s="15"/>
      <c r="D38" s="15">
        <v>96</v>
      </c>
      <c r="E38" s="15">
        <v>14</v>
      </c>
      <c r="F38" s="15"/>
      <c r="G38" s="15"/>
      <c r="H38" s="15"/>
      <c r="I38" s="15">
        <v>0.01</v>
      </c>
      <c r="J38" s="15">
        <f>(D38+D39)/2</f>
        <v>143.5</v>
      </c>
      <c r="K38" s="15">
        <f>J38/(0.01*I38)</f>
        <v>1435000</v>
      </c>
    </row>
    <row r="39" spans="1:11" x14ac:dyDescent="0.55000000000000004">
      <c r="A39" s="15" t="s">
        <v>6</v>
      </c>
      <c r="B39" s="15"/>
      <c r="C39" s="15"/>
      <c r="D39" s="15">
        <v>191</v>
      </c>
      <c r="E39" s="15">
        <v>26</v>
      </c>
      <c r="F39" s="15"/>
      <c r="G39" s="15"/>
      <c r="H39" s="15"/>
      <c r="I39" s="15">
        <v>1E-3</v>
      </c>
      <c r="J39" s="15">
        <f>(E38+E39)/2</f>
        <v>20</v>
      </c>
      <c r="K39" s="15">
        <f>J39/(0.01*I39)</f>
        <v>1999999.9999999998</v>
      </c>
    </row>
    <row r="40" spans="1:11" s="31" customFormat="1" ht="28.8" x14ac:dyDescent="0.55000000000000004">
      <c r="A40" s="26" t="s">
        <v>7</v>
      </c>
      <c r="B40" s="26">
        <v>1</v>
      </c>
      <c r="C40" s="26">
        <v>0.1</v>
      </c>
      <c r="D40" s="26">
        <v>0.01</v>
      </c>
      <c r="E40" s="26">
        <v>1E-3</v>
      </c>
      <c r="F40" s="26">
        <v>1E-4</v>
      </c>
      <c r="G40" s="26">
        <v>1.0000000000000001E-5</v>
      </c>
      <c r="H40" s="26">
        <v>9.9999999999999995E-7</v>
      </c>
      <c r="I40" s="26"/>
      <c r="J40" s="26"/>
      <c r="K40" s="26"/>
    </row>
    <row r="41" spans="1:11" ht="14.4" customHeight="1" x14ac:dyDescent="0.55000000000000004">
      <c r="A41" s="15"/>
      <c r="B41" s="85" t="s">
        <v>26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15"/>
      <c r="B42" s="15">
        <v>1</v>
      </c>
      <c r="C42" s="15">
        <v>2</v>
      </c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1"/>
      <c r="J42" s="84"/>
      <c r="K42" s="80"/>
    </row>
    <row r="43" spans="1:11" x14ac:dyDescent="0.55000000000000004">
      <c r="A43" s="15" t="s">
        <v>5</v>
      </c>
      <c r="B43" s="15"/>
      <c r="C43" s="15"/>
      <c r="D43" s="15">
        <v>129</v>
      </c>
      <c r="E43" s="15">
        <v>15</v>
      </c>
      <c r="F43" s="15"/>
      <c r="G43" s="15"/>
      <c r="H43" s="15"/>
      <c r="I43" s="15">
        <v>0.01</v>
      </c>
      <c r="J43" s="15">
        <f>(D43+D44)/2</f>
        <v>152.5</v>
      </c>
      <c r="K43" s="15">
        <f>J43/(0.01*I43)</f>
        <v>1525000</v>
      </c>
    </row>
    <row r="44" spans="1:11" x14ac:dyDescent="0.55000000000000004">
      <c r="A44" s="15" t="s">
        <v>6</v>
      </c>
      <c r="B44" s="15"/>
      <c r="C44" s="15"/>
      <c r="D44" s="15">
        <v>176</v>
      </c>
      <c r="E44" s="15">
        <v>25</v>
      </c>
      <c r="F44" s="15"/>
      <c r="G44" s="15"/>
      <c r="H44" s="15"/>
      <c r="I44" s="15">
        <v>1E-3</v>
      </c>
      <c r="J44" s="15">
        <f>(E43+E44)/2</f>
        <v>20</v>
      </c>
      <c r="K44" s="15">
        <f>J44/(0.01*I44)</f>
        <v>1999999.9999999998</v>
      </c>
    </row>
    <row r="45" spans="1:11" s="31" customFormat="1" ht="28.8" x14ac:dyDescent="0.55000000000000004">
      <c r="A45" s="26" t="s">
        <v>7</v>
      </c>
      <c r="B45" s="26">
        <v>1</v>
      </c>
      <c r="C45" s="26">
        <v>0.1</v>
      </c>
      <c r="D45" s="26">
        <v>0.01</v>
      </c>
      <c r="E45" s="26">
        <v>1E-3</v>
      </c>
      <c r="F45" s="26">
        <v>1E-4</v>
      </c>
      <c r="G45" s="26">
        <v>1.0000000000000001E-5</v>
      </c>
      <c r="H45" s="26">
        <v>9.9999999999999995E-7</v>
      </c>
      <c r="I45" s="26"/>
      <c r="J45" s="26"/>
      <c r="K45" s="26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966A-68BA-4020-B597-C3100067A07A}">
  <dimension ref="A1:Q91"/>
  <sheetViews>
    <sheetView zoomScale="80" zoomScaleNormal="8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30"/>
      <c r="B1" s="82" t="s">
        <v>18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29"/>
      <c r="M1" s="94" t="s">
        <v>15</v>
      </c>
      <c r="N1" s="83" t="s">
        <v>1</v>
      </c>
      <c r="O1" s="84" t="s">
        <v>2</v>
      </c>
      <c r="P1" s="80" t="s">
        <v>3</v>
      </c>
      <c r="Q1" s="30"/>
    </row>
    <row r="2" spans="1:17" x14ac:dyDescent="0.55000000000000004">
      <c r="A2" s="30"/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80"/>
      <c r="J2" s="84"/>
      <c r="K2" s="80"/>
      <c r="L2" s="28"/>
      <c r="M2" s="95"/>
      <c r="N2" s="80"/>
      <c r="O2" s="84"/>
      <c r="P2" s="80"/>
      <c r="Q2" s="30" t="s">
        <v>4</v>
      </c>
    </row>
    <row r="3" spans="1:17" x14ac:dyDescent="0.55000000000000004">
      <c r="A3" s="30" t="s">
        <v>5</v>
      </c>
      <c r="B3" s="30"/>
      <c r="C3" s="30"/>
      <c r="D3" s="30"/>
      <c r="E3" s="30">
        <v>52</v>
      </c>
      <c r="F3" s="30">
        <v>9</v>
      </c>
      <c r="G3" s="30"/>
      <c r="H3" s="30"/>
      <c r="I3" s="30">
        <v>1E-3</v>
      </c>
      <c r="J3" s="30">
        <f>(E3+E4)/2</f>
        <v>39.5</v>
      </c>
      <c r="K3" s="30">
        <f>J3/(0.01*I3)</f>
        <v>3949999.9999999995</v>
      </c>
      <c r="L3" s="30"/>
      <c r="M3" s="95"/>
      <c r="N3" s="30">
        <v>1E-3</v>
      </c>
      <c r="O3" s="30">
        <f>AVERAGE(J3,J8,J13)</f>
        <v>32.333333333333336</v>
      </c>
      <c r="P3" s="30">
        <f>O3/(0.01*N3)</f>
        <v>3233333.3333333335</v>
      </c>
      <c r="Q3" s="30">
        <f>STDEV(K3,K8,K13)</f>
        <v>812916.55988381128</v>
      </c>
    </row>
    <row r="4" spans="1:17" x14ac:dyDescent="0.55000000000000004">
      <c r="A4" s="30" t="s">
        <v>6</v>
      </c>
      <c r="B4" s="30"/>
      <c r="C4" s="30"/>
      <c r="D4" s="30"/>
      <c r="E4" s="30">
        <v>27</v>
      </c>
      <c r="F4" s="30">
        <v>3</v>
      </c>
      <c r="G4" s="30"/>
      <c r="H4" s="30"/>
      <c r="I4" s="30">
        <v>1E-4</v>
      </c>
      <c r="J4" s="30">
        <f>(F3+F4)/2</f>
        <v>6</v>
      </c>
      <c r="K4" s="30">
        <f>J4/(0.01*I4)</f>
        <v>5999999.9999999991</v>
      </c>
      <c r="L4" s="30"/>
      <c r="M4" s="96"/>
      <c r="N4" s="30">
        <v>1E-4</v>
      </c>
      <c r="O4" s="30">
        <f>AVERAGE(J4,J9,J14)</f>
        <v>5</v>
      </c>
      <c r="P4" s="30">
        <f>O4/(0.01*N4)</f>
        <v>4999999.9999999991</v>
      </c>
      <c r="Q4" s="30">
        <f>STDEV(K4,K9,K14)</f>
        <v>1732050.8075688772</v>
      </c>
    </row>
    <row r="5" spans="1:17" s="31" customFormat="1" ht="28.8" x14ac:dyDescent="0.55000000000000004">
      <c r="A5" s="28" t="s">
        <v>7</v>
      </c>
      <c r="B5" s="28">
        <v>1</v>
      </c>
      <c r="C5" s="28">
        <v>0.1</v>
      </c>
      <c r="D5" s="28">
        <v>0.01</v>
      </c>
      <c r="E5" s="28">
        <v>1E-3</v>
      </c>
      <c r="F5" s="28">
        <v>1E-4</v>
      </c>
      <c r="G5" s="28">
        <v>1.0000000000000001E-5</v>
      </c>
      <c r="H5" s="28">
        <v>9.9999999999999995E-7</v>
      </c>
      <c r="I5" s="28"/>
      <c r="J5" s="28"/>
      <c r="K5" s="28"/>
      <c r="L5" s="28"/>
      <c r="M5" s="28"/>
      <c r="N5" s="28"/>
      <c r="O5" s="28"/>
      <c r="P5" s="28"/>
      <c r="Q5" s="28"/>
    </row>
    <row r="6" spans="1:17" ht="14.4" customHeight="1" x14ac:dyDescent="0.55000000000000004">
      <c r="A6" s="30"/>
      <c r="B6" s="82" t="s">
        <v>19</v>
      </c>
      <c r="C6" s="82"/>
      <c r="D6" s="82"/>
      <c r="E6" s="82"/>
      <c r="F6" s="82"/>
      <c r="G6" s="82"/>
      <c r="H6" s="82"/>
      <c r="I6" s="30"/>
      <c r="J6" s="30"/>
      <c r="K6" s="30"/>
      <c r="L6" s="30"/>
      <c r="M6" s="91" t="s">
        <v>16</v>
      </c>
      <c r="N6" s="83" t="s">
        <v>1</v>
      </c>
      <c r="O6" s="84" t="s">
        <v>2</v>
      </c>
      <c r="P6" s="80" t="s">
        <v>3</v>
      </c>
      <c r="Q6" s="30"/>
    </row>
    <row r="7" spans="1:17" x14ac:dyDescent="0.55000000000000004">
      <c r="A7" s="30"/>
      <c r="B7" s="30">
        <v>1</v>
      </c>
      <c r="C7" s="30">
        <v>2</v>
      </c>
      <c r="D7" s="30">
        <v>3</v>
      </c>
      <c r="E7" s="30">
        <v>4</v>
      </c>
      <c r="F7" s="30">
        <v>5</v>
      </c>
      <c r="G7" s="30">
        <v>6</v>
      </c>
      <c r="H7" s="30">
        <v>7</v>
      </c>
      <c r="I7" s="30"/>
      <c r="J7" s="30"/>
      <c r="K7" s="30"/>
      <c r="L7" s="30"/>
      <c r="M7" s="92"/>
      <c r="N7" s="80"/>
      <c r="O7" s="84"/>
      <c r="P7" s="80"/>
      <c r="Q7" s="30" t="s">
        <v>4</v>
      </c>
    </row>
    <row r="8" spans="1:17" ht="14.4" customHeight="1" x14ac:dyDescent="0.55000000000000004">
      <c r="A8" s="30" t="s">
        <v>5</v>
      </c>
      <c r="B8" s="30"/>
      <c r="C8" s="30"/>
      <c r="D8" s="30"/>
      <c r="E8" s="30">
        <v>34</v>
      </c>
      <c r="F8" s="30">
        <v>6</v>
      </c>
      <c r="G8" s="30"/>
      <c r="H8" s="30"/>
      <c r="I8" s="30">
        <v>1E-3</v>
      </c>
      <c r="J8" s="30">
        <f>E8</f>
        <v>34</v>
      </c>
      <c r="K8" s="30">
        <f>J8/(0.01*I8)</f>
        <v>3399999.9999999995</v>
      </c>
      <c r="L8" s="30"/>
      <c r="M8" s="92"/>
      <c r="N8" s="30">
        <v>0.01</v>
      </c>
      <c r="O8" s="30">
        <f>AVERAGE(J18,J23,J28)</f>
        <v>97.75</v>
      </c>
      <c r="P8" s="30">
        <f>AVERAGE(K18,K24,K28)</f>
        <v>1385000</v>
      </c>
      <c r="Q8" s="30">
        <f>STDEV(K18,K28,K24)</f>
        <v>722097.63882732647</v>
      </c>
    </row>
    <row r="9" spans="1:17" x14ac:dyDescent="0.55000000000000004">
      <c r="A9" s="30" t="s">
        <v>6</v>
      </c>
      <c r="B9" s="30"/>
      <c r="C9" s="30"/>
      <c r="D9" s="30"/>
      <c r="E9" s="30"/>
      <c r="F9" s="30"/>
      <c r="G9" s="30"/>
      <c r="H9" s="30"/>
      <c r="I9" s="30">
        <v>1E-4</v>
      </c>
      <c r="J9" s="27">
        <f>F8</f>
        <v>6</v>
      </c>
      <c r="K9" s="30">
        <f>J9/(0.01*I9)</f>
        <v>5999999.9999999991</v>
      </c>
      <c r="L9" s="30"/>
      <c r="M9" s="93"/>
      <c r="N9" s="30">
        <v>1E-3</v>
      </c>
      <c r="O9" s="30">
        <f>AVERAGE(J19,J24,J29)</f>
        <v>11.333333333333334</v>
      </c>
      <c r="P9" s="30">
        <f>O9/(0.01*N9)</f>
        <v>1133333.3333333333</v>
      </c>
      <c r="Q9" s="30">
        <f>STDEV(K19,K24,K29)</f>
        <v>923760.43070340122</v>
      </c>
    </row>
    <row r="10" spans="1:17" s="31" customFormat="1" ht="28.8" x14ac:dyDescent="0.55000000000000004">
      <c r="A10" s="28" t="s">
        <v>7</v>
      </c>
      <c r="B10" s="28">
        <v>1</v>
      </c>
      <c r="C10" s="28">
        <v>0.1</v>
      </c>
      <c r="D10" s="28">
        <v>0.01</v>
      </c>
      <c r="E10" s="28">
        <v>1E-3</v>
      </c>
      <c r="F10" s="28">
        <v>1E-4</v>
      </c>
      <c r="G10" s="28">
        <v>1.0000000000000001E-5</v>
      </c>
      <c r="H10" s="28">
        <v>9.9999999999999995E-7</v>
      </c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55000000000000004">
      <c r="A11" s="28"/>
      <c r="B11" s="82" t="s">
        <v>20</v>
      </c>
      <c r="C11" s="82"/>
      <c r="D11" s="82"/>
      <c r="E11" s="82"/>
      <c r="F11" s="82"/>
      <c r="G11" s="82"/>
      <c r="H11" s="82"/>
      <c r="I11" s="30"/>
      <c r="J11" s="30"/>
      <c r="K11" s="30"/>
      <c r="L11" s="30"/>
      <c r="M11" s="88" t="s">
        <v>17</v>
      </c>
      <c r="N11" s="83" t="s">
        <v>1</v>
      </c>
      <c r="O11" s="84" t="s">
        <v>2</v>
      </c>
      <c r="P11" s="80" t="s">
        <v>3</v>
      </c>
      <c r="Q11" s="30"/>
    </row>
    <row r="12" spans="1:17" x14ac:dyDescent="0.55000000000000004">
      <c r="A12" s="30"/>
      <c r="B12" s="30">
        <v>1</v>
      </c>
      <c r="C12" s="30">
        <v>2</v>
      </c>
      <c r="D12" s="30">
        <v>3</v>
      </c>
      <c r="E12" s="30">
        <v>4</v>
      </c>
      <c r="F12" s="30">
        <v>5</v>
      </c>
      <c r="G12" s="30">
        <v>6</v>
      </c>
      <c r="H12" s="30">
        <v>7</v>
      </c>
      <c r="I12" s="30"/>
      <c r="J12" s="30"/>
      <c r="K12" s="30"/>
      <c r="L12" s="30"/>
      <c r="M12" s="89"/>
      <c r="N12" s="80"/>
      <c r="O12" s="84"/>
      <c r="P12" s="80"/>
      <c r="Q12" s="30" t="s">
        <v>4</v>
      </c>
    </row>
    <row r="13" spans="1:17" x14ac:dyDescent="0.55000000000000004">
      <c r="A13" s="30" t="s">
        <v>5</v>
      </c>
      <c r="B13" s="30"/>
      <c r="C13" s="30"/>
      <c r="D13" s="30"/>
      <c r="E13" s="30">
        <v>32</v>
      </c>
      <c r="F13" s="30">
        <v>1</v>
      </c>
      <c r="G13" s="30"/>
      <c r="H13" s="30"/>
      <c r="I13" s="30">
        <v>1E-3</v>
      </c>
      <c r="J13" s="30">
        <f>(E13+E14)/2</f>
        <v>23.5</v>
      </c>
      <c r="K13" s="30">
        <f>J13/(0.01*I13)</f>
        <v>2350000</v>
      </c>
      <c r="L13" s="30"/>
      <c r="M13" s="89"/>
      <c r="N13" s="30">
        <v>0.01</v>
      </c>
      <c r="O13" s="30">
        <f>AVERAGE(J33,J38,J43)</f>
        <v>79</v>
      </c>
      <c r="P13" s="30">
        <f>O13/(0.01*N13)</f>
        <v>790000</v>
      </c>
      <c r="Q13" s="30">
        <f>STDEV(K33,K38,K43)</f>
        <v>365923.48927063972</v>
      </c>
    </row>
    <row r="14" spans="1:17" x14ac:dyDescent="0.55000000000000004">
      <c r="A14" s="30" t="s">
        <v>6</v>
      </c>
      <c r="B14" s="30"/>
      <c r="C14" s="30"/>
      <c r="D14" s="30"/>
      <c r="E14" s="30">
        <v>15</v>
      </c>
      <c r="F14" s="30">
        <v>5</v>
      </c>
      <c r="G14" s="30"/>
      <c r="H14" s="30"/>
      <c r="I14" s="30">
        <v>1E-4</v>
      </c>
      <c r="J14" s="30">
        <f>(F13+F14)/2</f>
        <v>3</v>
      </c>
      <c r="K14" s="30">
        <f>J14/(0.01*I14)</f>
        <v>2999999.9999999995</v>
      </c>
      <c r="L14" s="30"/>
      <c r="M14" s="90"/>
      <c r="N14" s="30">
        <v>1E-3</v>
      </c>
      <c r="O14" s="30">
        <f>AVERAGE(J34,J39,J44)</f>
        <v>11</v>
      </c>
      <c r="P14" s="30">
        <f>O14/(0.01*N14)</f>
        <v>1100000</v>
      </c>
      <c r="Q14" s="30">
        <f>STDEV(K34,K39,K44)</f>
        <v>350000.00000000035</v>
      </c>
    </row>
    <row r="15" spans="1:17" s="31" customFormat="1" ht="28.8" x14ac:dyDescent="0.55000000000000004">
      <c r="A15" s="28" t="s">
        <v>7</v>
      </c>
      <c r="B15" s="28">
        <v>1</v>
      </c>
      <c r="C15" s="28">
        <v>0.1</v>
      </c>
      <c r="D15" s="28">
        <v>0.01</v>
      </c>
      <c r="E15" s="28">
        <v>1E-3</v>
      </c>
      <c r="F15" s="28">
        <v>1E-4</v>
      </c>
      <c r="G15" s="28">
        <v>1.0000000000000001E-5</v>
      </c>
      <c r="H15" s="28">
        <v>9.9999999999999995E-7</v>
      </c>
      <c r="I15" s="28"/>
      <c r="J15" s="28"/>
      <c r="K15" s="28"/>
      <c r="L15" s="28"/>
      <c r="M15" s="28"/>
      <c r="N15" s="28"/>
      <c r="O15" s="28"/>
      <c r="P15" s="28"/>
      <c r="Q15" s="28"/>
    </row>
    <row r="16" spans="1:17" x14ac:dyDescent="0.55000000000000004">
      <c r="A16" s="28"/>
      <c r="B16" s="87" t="s">
        <v>21</v>
      </c>
      <c r="C16" s="87"/>
      <c r="D16" s="87"/>
      <c r="E16" s="87"/>
      <c r="F16" s="87"/>
      <c r="G16" s="87"/>
      <c r="H16" s="87"/>
      <c r="I16" s="30"/>
      <c r="J16" s="30"/>
      <c r="K16" s="30"/>
      <c r="L16" s="30"/>
      <c r="M16" s="30"/>
      <c r="N16" s="30"/>
      <c r="O16" s="30"/>
      <c r="P16" s="30"/>
      <c r="Q16" s="30"/>
    </row>
    <row r="17" spans="1:17" x14ac:dyDescent="0.55000000000000004">
      <c r="A17" s="30"/>
      <c r="B17" s="30">
        <v>1</v>
      </c>
      <c r="C17" s="30">
        <v>2</v>
      </c>
      <c r="D17" s="30">
        <v>3</v>
      </c>
      <c r="E17" s="30">
        <v>4</v>
      </c>
      <c r="F17" s="30">
        <v>5</v>
      </c>
      <c r="G17" s="30">
        <v>6</v>
      </c>
      <c r="H17" s="30">
        <v>7</v>
      </c>
      <c r="I17" s="30"/>
      <c r="J17" s="30"/>
      <c r="K17" s="30"/>
      <c r="L17" s="30"/>
      <c r="M17" s="30"/>
      <c r="N17" s="30"/>
      <c r="O17" s="30"/>
      <c r="P17" s="30"/>
      <c r="Q17" s="30"/>
    </row>
    <row r="18" spans="1:17" x14ac:dyDescent="0.55000000000000004">
      <c r="A18" s="30" t="s">
        <v>5</v>
      </c>
      <c r="B18" s="30"/>
      <c r="C18" s="30"/>
      <c r="D18" s="30">
        <v>96</v>
      </c>
      <c r="E18" s="30">
        <v>6</v>
      </c>
      <c r="F18" s="30"/>
      <c r="G18" s="30"/>
      <c r="H18" s="30"/>
      <c r="I18" s="30">
        <v>0.01</v>
      </c>
      <c r="J18" s="30">
        <f>(D18+D19)/2</f>
        <v>82.5</v>
      </c>
      <c r="K18" s="30">
        <f>J18/(0.01*I18)</f>
        <v>825000</v>
      </c>
    </row>
    <row r="19" spans="1:17" x14ac:dyDescent="0.55000000000000004">
      <c r="A19" s="30" t="s">
        <v>6</v>
      </c>
      <c r="B19" s="30"/>
      <c r="C19" s="30"/>
      <c r="D19" s="30">
        <v>69</v>
      </c>
      <c r="E19" s="30">
        <v>6</v>
      </c>
      <c r="F19" s="30"/>
      <c r="G19" s="30"/>
      <c r="H19" s="30"/>
      <c r="I19" s="30">
        <v>1E-3</v>
      </c>
      <c r="J19" s="30">
        <f>(E18+E19)/2</f>
        <v>6</v>
      </c>
      <c r="K19" s="30">
        <f>J19/(0.01*I19)</f>
        <v>600000</v>
      </c>
    </row>
    <row r="20" spans="1:17" s="31" customFormat="1" ht="28.8" x14ac:dyDescent="0.55000000000000004">
      <c r="A20" s="28" t="s">
        <v>7</v>
      </c>
      <c r="B20" s="28">
        <v>1</v>
      </c>
      <c r="C20" s="28">
        <v>0.1</v>
      </c>
      <c r="D20" s="28">
        <v>0.01</v>
      </c>
      <c r="E20" s="28">
        <v>1E-3</v>
      </c>
      <c r="F20" s="28">
        <v>1E-4</v>
      </c>
      <c r="G20" s="28">
        <v>1.0000000000000001E-5</v>
      </c>
      <c r="H20" s="28">
        <v>9.9999999999999995E-7</v>
      </c>
      <c r="I20" s="28"/>
      <c r="J20" s="28"/>
      <c r="K20" s="28"/>
    </row>
    <row r="21" spans="1:17" x14ac:dyDescent="0.55000000000000004">
      <c r="A21" s="30"/>
      <c r="B21" s="87" t="s">
        <v>22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</row>
    <row r="22" spans="1:17" x14ac:dyDescent="0.55000000000000004">
      <c r="A22" s="30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0">
        <v>6</v>
      </c>
      <c r="H22" s="30">
        <v>7</v>
      </c>
      <c r="I22" s="11"/>
      <c r="J22" s="84"/>
      <c r="K22" s="80"/>
    </row>
    <row r="23" spans="1:17" x14ac:dyDescent="0.55000000000000004">
      <c r="A23" s="30" t="s">
        <v>5</v>
      </c>
      <c r="B23" s="30"/>
      <c r="C23" s="30"/>
      <c r="D23" s="30"/>
      <c r="E23" s="30">
        <v>28</v>
      </c>
      <c r="F23" s="30"/>
      <c r="G23" s="30"/>
      <c r="H23" s="30"/>
      <c r="I23" s="30">
        <v>0.01</v>
      </c>
      <c r="J23" s="30"/>
      <c r="K23" s="30">
        <f>J23/(0.01*I23)</f>
        <v>0</v>
      </c>
    </row>
    <row r="24" spans="1:17" x14ac:dyDescent="0.55000000000000004">
      <c r="A24" s="30" t="s">
        <v>6</v>
      </c>
      <c r="B24" s="30"/>
      <c r="C24" s="30"/>
      <c r="D24" s="30"/>
      <c r="E24" s="30">
        <v>16</v>
      </c>
      <c r="F24" s="30"/>
      <c r="G24" s="30"/>
      <c r="H24" s="30"/>
      <c r="I24" s="30">
        <v>1E-3</v>
      </c>
      <c r="J24" s="30">
        <f>(E23+E24)/2</f>
        <v>22</v>
      </c>
      <c r="K24" s="30">
        <f>J24/(0.01*I24)</f>
        <v>2200000</v>
      </c>
    </row>
    <row r="25" spans="1:17" s="31" customFormat="1" ht="28.8" x14ac:dyDescent="0.55000000000000004">
      <c r="A25" s="28" t="s">
        <v>7</v>
      </c>
      <c r="B25" s="28">
        <v>1</v>
      </c>
      <c r="C25" s="28">
        <v>0.1</v>
      </c>
      <c r="D25" s="28">
        <v>0.01</v>
      </c>
      <c r="E25" s="28">
        <v>1E-3</v>
      </c>
      <c r="F25" s="28">
        <v>1E-4</v>
      </c>
      <c r="G25" s="28">
        <v>1.0000000000000001E-5</v>
      </c>
      <c r="H25" s="28">
        <v>9.9999999999999995E-7</v>
      </c>
      <c r="I25" s="28"/>
      <c r="J25" s="28"/>
      <c r="K25" s="28"/>
    </row>
    <row r="26" spans="1:17" x14ac:dyDescent="0.55000000000000004">
      <c r="A26" s="30"/>
      <c r="B26" s="87" t="s">
        <v>24</v>
      </c>
      <c r="C26" s="87"/>
      <c r="D26" s="87"/>
      <c r="E26" s="87"/>
      <c r="F26" s="87"/>
      <c r="G26" s="87"/>
      <c r="H26" s="87"/>
      <c r="I26" s="30"/>
      <c r="J26" s="30"/>
      <c r="K26" s="30"/>
    </row>
    <row r="27" spans="1:17" x14ac:dyDescent="0.55000000000000004">
      <c r="A27" s="30"/>
      <c r="B27" s="30">
        <v>1</v>
      </c>
      <c r="C27" s="30">
        <v>2</v>
      </c>
      <c r="D27" s="30">
        <v>3</v>
      </c>
      <c r="E27" s="30">
        <v>4</v>
      </c>
      <c r="F27" s="30">
        <v>5</v>
      </c>
      <c r="G27" s="30">
        <v>6</v>
      </c>
      <c r="H27" s="30">
        <v>7</v>
      </c>
      <c r="I27" s="30"/>
      <c r="J27" s="30"/>
      <c r="K27" s="30"/>
    </row>
    <row r="28" spans="1:17" x14ac:dyDescent="0.55000000000000004">
      <c r="A28" s="30" t="s">
        <v>5</v>
      </c>
      <c r="B28" s="30"/>
      <c r="C28" s="30"/>
      <c r="D28" s="30"/>
      <c r="E28" s="30"/>
      <c r="F28" s="30"/>
      <c r="G28" s="30"/>
      <c r="H28" s="30"/>
      <c r="I28" s="30">
        <v>0.01</v>
      </c>
      <c r="J28" s="30">
        <v>113</v>
      </c>
      <c r="K28" s="30">
        <f>J28/(0.01*I28)</f>
        <v>1130000</v>
      </c>
    </row>
    <row r="29" spans="1:17" x14ac:dyDescent="0.55000000000000004">
      <c r="A29" s="30" t="s">
        <v>6</v>
      </c>
      <c r="B29" s="30"/>
      <c r="C29" s="30"/>
      <c r="D29" s="30">
        <v>104</v>
      </c>
      <c r="E29" s="30">
        <v>15</v>
      </c>
      <c r="F29" s="30"/>
      <c r="G29" s="30"/>
      <c r="H29" s="30"/>
      <c r="I29" s="30">
        <v>1E-3</v>
      </c>
      <c r="J29" s="30">
        <v>6</v>
      </c>
      <c r="K29" s="30">
        <f>J29/(0.01*I29)</f>
        <v>600000</v>
      </c>
    </row>
    <row r="30" spans="1:17" s="31" customFormat="1" ht="28.8" x14ac:dyDescent="0.55000000000000004">
      <c r="A30" s="28" t="s">
        <v>7</v>
      </c>
      <c r="B30" s="28">
        <v>1</v>
      </c>
      <c r="C30" s="28">
        <v>0.1</v>
      </c>
      <c r="D30" s="28">
        <v>0.01</v>
      </c>
      <c r="E30" s="28">
        <v>1E-3</v>
      </c>
      <c r="F30" s="28">
        <v>1E-4</v>
      </c>
      <c r="G30" s="28">
        <v>1.0000000000000001E-5</v>
      </c>
      <c r="H30" s="28">
        <v>9.9999999999999995E-7</v>
      </c>
      <c r="I30" s="28"/>
      <c r="J30" s="28"/>
      <c r="K30" s="28"/>
    </row>
    <row r="31" spans="1:17" x14ac:dyDescent="0.55000000000000004">
      <c r="A31" s="28"/>
      <c r="B31" s="85" t="s">
        <v>23</v>
      </c>
      <c r="C31" s="86"/>
      <c r="D31" s="86"/>
      <c r="E31" s="86"/>
      <c r="F31" s="86"/>
      <c r="G31" s="86"/>
      <c r="H31" s="86"/>
      <c r="I31" s="30"/>
      <c r="J31" s="30"/>
      <c r="K31" s="30"/>
    </row>
    <row r="32" spans="1:17" x14ac:dyDescent="0.55000000000000004">
      <c r="A32" s="30"/>
      <c r="B32" s="30">
        <v>1</v>
      </c>
      <c r="C32" s="30">
        <v>2</v>
      </c>
      <c r="D32" s="30">
        <v>3</v>
      </c>
      <c r="E32" s="30">
        <v>4</v>
      </c>
      <c r="F32" s="30">
        <v>5</v>
      </c>
      <c r="G32" s="30">
        <v>6</v>
      </c>
      <c r="H32" s="30">
        <v>7</v>
      </c>
      <c r="I32" s="30"/>
      <c r="J32" s="30"/>
      <c r="K32" s="30"/>
    </row>
    <row r="33" spans="1:11" x14ac:dyDescent="0.55000000000000004">
      <c r="A33" s="30" t="s">
        <v>5</v>
      </c>
      <c r="B33" s="30"/>
      <c r="C33" s="30"/>
      <c r="D33" s="30">
        <v>104</v>
      </c>
      <c r="E33" s="30">
        <v>15</v>
      </c>
      <c r="F33" s="30"/>
      <c r="G33" s="30"/>
      <c r="H33" s="30"/>
      <c r="I33" s="30">
        <v>0.01</v>
      </c>
      <c r="J33" s="30">
        <v>104</v>
      </c>
      <c r="K33" s="30">
        <f>J33/(0.01*I33)</f>
        <v>1040000</v>
      </c>
    </row>
    <row r="34" spans="1:11" x14ac:dyDescent="0.55000000000000004">
      <c r="A34" s="30" t="s">
        <v>6</v>
      </c>
      <c r="B34" s="30"/>
      <c r="C34" s="30"/>
      <c r="D34" s="30"/>
      <c r="E34" s="30"/>
      <c r="F34" s="30"/>
      <c r="G34" s="30"/>
      <c r="H34" s="30"/>
      <c r="I34" s="30">
        <v>1E-3</v>
      </c>
      <c r="J34" s="30">
        <v>15</v>
      </c>
      <c r="K34" s="30">
        <f>J34/(0.01*I34)</f>
        <v>1499999.9999999998</v>
      </c>
    </row>
    <row r="35" spans="1:11" s="31" customFormat="1" ht="28.8" x14ac:dyDescent="0.55000000000000004">
      <c r="A35" s="28" t="s">
        <v>7</v>
      </c>
      <c r="B35" s="28">
        <v>1</v>
      </c>
      <c r="C35" s="28">
        <v>0.1</v>
      </c>
      <c r="D35" s="28">
        <v>0.01</v>
      </c>
      <c r="E35" s="28">
        <v>1E-3</v>
      </c>
      <c r="F35" s="28">
        <v>1E-4</v>
      </c>
      <c r="G35" s="28">
        <v>1.0000000000000001E-5</v>
      </c>
      <c r="H35" s="28">
        <v>9.9999999999999995E-7</v>
      </c>
      <c r="I35" s="28"/>
      <c r="J35" s="28"/>
      <c r="K35" s="28"/>
    </row>
    <row r="36" spans="1:11" x14ac:dyDescent="0.55000000000000004">
      <c r="A36" s="28"/>
      <c r="B36" s="85" t="s">
        <v>25</v>
      </c>
      <c r="C36" s="86"/>
      <c r="D36" s="86"/>
      <c r="E36" s="86"/>
      <c r="F36" s="86"/>
      <c r="G36" s="86"/>
      <c r="H36" s="86"/>
      <c r="I36" s="30"/>
      <c r="J36" s="30"/>
      <c r="K36" s="30"/>
    </row>
    <row r="37" spans="1:11" x14ac:dyDescent="0.55000000000000004">
      <c r="A37" s="30"/>
      <c r="B37" s="30">
        <v>1</v>
      </c>
      <c r="C37" s="30">
        <v>2</v>
      </c>
      <c r="D37" s="30">
        <v>3</v>
      </c>
      <c r="E37" s="30">
        <v>4</v>
      </c>
      <c r="F37" s="30">
        <v>5</v>
      </c>
      <c r="G37" s="30">
        <v>6</v>
      </c>
      <c r="H37" s="30">
        <v>7</v>
      </c>
      <c r="I37" s="30"/>
      <c r="J37" s="30"/>
      <c r="K37" s="30"/>
    </row>
    <row r="38" spans="1:11" x14ac:dyDescent="0.55000000000000004">
      <c r="A38" s="30" t="s">
        <v>5</v>
      </c>
      <c r="B38" s="30"/>
      <c r="C38" s="30"/>
      <c r="D38" s="30">
        <v>72</v>
      </c>
      <c r="E38" s="30">
        <v>9</v>
      </c>
      <c r="F38" s="30"/>
      <c r="G38" s="30"/>
      <c r="H38" s="30"/>
      <c r="I38" s="30">
        <v>0.01</v>
      </c>
      <c r="J38" s="30">
        <f>(D38+D39)/2</f>
        <v>96</v>
      </c>
      <c r="K38" s="30">
        <f>J38/(0.01*I38)</f>
        <v>960000</v>
      </c>
    </row>
    <row r="39" spans="1:11" x14ac:dyDescent="0.55000000000000004">
      <c r="A39" s="30" t="s">
        <v>6</v>
      </c>
      <c r="B39" s="30"/>
      <c r="C39" s="30"/>
      <c r="D39" s="30">
        <v>120</v>
      </c>
      <c r="E39" s="30">
        <v>10</v>
      </c>
      <c r="F39" s="30"/>
      <c r="G39" s="30"/>
      <c r="H39" s="30"/>
      <c r="I39" s="30">
        <v>1E-3</v>
      </c>
      <c r="J39" s="30">
        <f>(E38+E39)/2</f>
        <v>9.5</v>
      </c>
      <c r="K39" s="30">
        <f>J39/(0.01*I39)</f>
        <v>949999.99999999988</v>
      </c>
    </row>
    <row r="40" spans="1:11" s="31" customFormat="1" ht="28.8" x14ac:dyDescent="0.55000000000000004">
      <c r="A40" s="28" t="s">
        <v>7</v>
      </c>
      <c r="B40" s="28">
        <v>1</v>
      </c>
      <c r="C40" s="28">
        <v>0.1</v>
      </c>
      <c r="D40" s="28">
        <v>0.01</v>
      </c>
      <c r="E40" s="28">
        <v>1E-3</v>
      </c>
      <c r="F40" s="28">
        <v>1E-4</v>
      </c>
      <c r="G40" s="28">
        <v>1.0000000000000001E-5</v>
      </c>
      <c r="H40" s="28">
        <v>9.9999999999999995E-7</v>
      </c>
      <c r="I40" s="28"/>
      <c r="J40" s="28"/>
      <c r="K40" s="28"/>
    </row>
    <row r="41" spans="1:11" ht="14.4" customHeight="1" x14ac:dyDescent="0.55000000000000004">
      <c r="A41" s="30"/>
      <c r="B41" s="85" t="s">
        <v>26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30"/>
      <c r="B42" s="30">
        <v>1</v>
      </c>
      <c r="C42" s="30">
        <v>2</v>
      </c>
      <c r="D42" s="30">
        <v>3</v>
      </c>
      <c r="E42" s="30">
        <v>4</v>
      </c>
      <c r="F42" s="30">
        <v>5</v>
      </c>
      <c r="G42" s="30">
        <v>6</v>
      </c>
      <c r="H42" s="30">
        <v>7</v>
      </c>
      <c r="I42" s="11"/>
      <c r="J42" s="84"/>
      <c r="K42" s="80"/>
    </row>
    <row r="43" spans="1:11" x14ac:dyDescent="0.55000000000000004">
      <c r="A43" s="30" t="s">
        <v>5</v>
      </c>
      <c r="B43" s="30"/>
      <c r="C43" s="30"/>
      <c r="D43" s="30">
        <v>54</v>
      </c>
      <c r="E43" s="30">
        <v>8</v>
      </c>
      <c r="F43" s="30"/>
      <c r="G43" s="30"/>
      <c r="H43" s="30"/>
      <c r="I43" s="30">
        <v>0.01</v>
      </c>
      <c r="J43" s="30">
        <f>(D43+D44)/2</f>
        <v>37</v>
      </c>
      <c r="K43" s="30">
        <f>J43/(0.01*I43)</f>
        <v>370000</v>
      </c>
    </row>
    <row r="44" spans="1:11" x14ac:dyDescent="0.55000000000000004">
      <c r="A44" s="30" t="s">
        <v>6</v>
      </c>
      <c r="B44" s="30"/>
      <c r="C44" s="30"/>
      <c r="D44" s="30">
        <v>20</v>
      </c>
      <c r="E44" s="30">
        <v>9</v>
      </c>
      <c r="F44" s="30"/>
      <c r="G44" s="30"/>
      <c r="H44" s="30"/>
      <c r="I44" s="30">
        <v>1E-3</v>
      </c>
      <c r="J44" s="30">
        <f>(E43+E44)/2</f>
        <v>8.5</v>
      </c>
      <c r="K44" s="30">
        <f>J44/(0.01*I44)</f>
        <v>849999.99999999988</v>
      </c>
    </row>
    <row r="45" spans="1:11" s="31" customFormat="1" ht="28.8" x14ac:dyDescent="0.55000000000000004">
      <c r="A45" s="28" t="s">
        <v>7</v>
      </c>
      <c r="B45" s="28">
        <v>1</v>
      </c>
      <c r="C45" s="28">
        <v>0.1</v>
      </c>
      <c r="D45" s="28">
        <v>0.01</v>
      </c>
      <c r="E45" s="28">
        <v>1E-3</v>
      </c>
      <c r="F45" s="28">
        <v>1E-4</v>
      </c>
      <c r="G45" s="28">
        <v>1.0000000000000001E-5</v>
      </c>
      <c r="H45" s="28">
        <v>9.9999999999999995E-7</v>
      </c>
      <c r="I45" s="28"/>
      <c r="J45" s="28"/>
      <c r="K45" s="28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F56C-977C-4E21-AF59-E94B14E0B286}">
  <dimension ref="A1:Q91"/>
  <sheetViews>
    <sheetView zoomScale="60" zoomScaleNormal="60" workbookViewId="0">
      <selection activeCell="L41" sqref="L41"/>
    </sheetView>
  </sheetViews>
  <sheetFormatPr defaultRowHeight="14.4" x14ac:dyDescent="0.55000000000000004"/>
  <sheetData>
    <row r="1" spans="1:17" x14ac:dyDescent="0.55000000000000004">
      <c r="A1" s="1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2"/>
      <c r="M1" s="94" t="s">
        <v>15</v>
      </c>
      <c r="N1" s="83" t="s">
        <v>1</v>
      </c>
      <c r="O1" s="84" t="s">
        <v>2</v>
      </c>
      <c r="P1" s="80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80"/>
      <c r="J2" s="84"/>
      <c r="K2" s="80"/>
      <c r="L2" s="3"/>
      <c r="M2" s="95"/>
      <c r="N2" s="80"/>
      <c r="O2" s="84"/>
      <c r="P2" s="80"/>
      <c r="Q2" s="1" t="s">
        <v>4</v>
      </c>
    </row>
    <row r="3" spans="1:17" x14ac:dyDescent="0.55000000000000004">
      <c r="A3" s="1" t="s">
        <v>5</v>
      </c>
      <c r="B3" s="1"/>
      <c r="C3" s="1"/>
      <c r="D3" s="1">
        <v>152</v>
      </c>
      <c r="E3" s="1">
        <v>12</v>
      </c>
      <c r="F3" s="1"/>
      <c r="G3" s="1"/>
      <c r="H3" s="1"/>
      <c r="I3" s="34">
        <v>0.01</v>
      </c>
      <c r="J3" s="1">
        <f>(D3+D4)/2</f>
        <v>150.5</v>
      </c>
      <c r="K3" s="1">
        <f>J3/(0.01*I3)</f>
        <v>1505000</v>
      </c>
      <c r="L3" s="1"/>
      <c r="M3" s="95"/>
      <c r="N3" s="34">
        <v>0.01</v>
      </c>
      <c r="O3" s="1">
        <f>AVERAGE(J3,J8,J13)</f>
        <v>128</v>
      </c>
      <c r="P3" s="1">
        <f>O3/(0.01*N3)</f>
        <v>1280000</v>
      </c>
      <c r="Q3" s="1">
        <f>STDEV(K3,K8,K13)</f>
        <v>222542.13084267886</v>
      </c>
    </row>
    <row r="4" spans="1:17" x14ac:dyDescent="0.55000000000000004">
      <c r="A4" s="1" t="s">
        <v>6</v>
      </c>
      <c r="B4" s="1"/>
      <c r="C4" s="1"/>
      <c r="D4" s="1">
        <v>149</v>
      </c>
      <c r="E4" s="1">
        <v>20</v>
      </c>
      <c r="F4" s="1"/>
      <c r="G4" s="1"/>
      <c r="H4" s="1"/>
      <c r="I4" s="34">
        <v>1E-3</v>
      </c>
      <c r="J4" s="1">
        <f>(E3+E4)/2</f>
        <v>16</v>
      </c>
      <c r="K4" s="1">
        <f>J4/(0.01*I4)</f>
        <v>1599999.9999999998</v>
      </c>
      <c r="L4" s="1"/>
      <c r="M4" s="96"/>
      <c r="N4" s="34">
        <v>1E-3</v>
      </c>
      <c r="O4" s="1">
        <f>AVERAGE(J4,J9,J14)</f>
        <v>18</v>
      </c>
      <c r="P4" s="1">
        <f>O4/(0.01*N4)</f>
        <v>1799999.9999999998</v>
      </c>
      <c r="Q4" s="1">
        <f>STDEV(K4,K9,K14)</f>
        <v>200000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82" t="s">
        <v>8</v>
      </c>
      <c r="C6" s="82"/>
      <c r="D6" s="82"/>
      <c r="E6" s="82"/>
      <c r="F6" s="82"/>
      <c r="G6" s="82"/>
      <c r="H6" s="82"/>
      <c r="I6" s="1"/>
      <c r="J6" s="1"/>
      <c r="K6" s="1"/>
      <c r="L6" s="1"/>
      <c r="M6" s="91" t="s">
        <v>16</v>
      </c>
      <c r="N6" s="83" t="s">
        <v>1</v>
      </c>
      <c r="O6" s="84" t="s">
        <v>2</v>
      </c>
      <c r="P6" s="80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92"/>
      <c r="N7" s="80"/>
      <c r="O7" s="84"/>
      <c r="P7" s="80"/>
      <c r="Q7" s="1" t="s">
        <v>4</v>
      </c>
    </row>
    <row r="8" spans="1:17" x14ac:dyDescent="0.55000000000000004">
      <c r="A8" s="1" t="s">
        <v>5</v>
      </c>
      <c r="B8" s="1"/>
      <c r="C8" s="1"/>
      <c r="D8" s="1">
        <v>135</v>
      </c>
      <c r="E8" s="1">
        <v>18</v>
      </c>
      <c r="F8" s="1"/>
      <c r="G8" s="1"/>
      <c r="H8" s="1"/>
      <c r="I8" s="34">
        <v>0.01</v>
      </c>
      <c r="J8" s="1">
        <f>(D8+D9)/2</f>
        <v>127.5</v>
      </c>
      <c r="K8" s="1">
        <f>J8/(0.01*I8)</f>
        <v>1275000</v>
      </c>
      <c r="L8" s="1"/>
      <c r="M8" s="92"/>
      <c r="N8" s="34">
        <v>0.01</v>
      </c>
      <c r="O8" s="1">
        <f>AVERAGE(J18,J23,J28)</f>
        <v>31.333333333333332</v>
      </c>
      <c r="P8" s="1">
        <f>O8/(0.01*N8)</f>
        <v>313333.33333333331</v>
      </c>
      <c r="Q8" s="1">
        <f>STDEV(K18,K23,K28)</f>
        <v>280237.99409311602</v>
      </c>
    </row>
    <row r="9" spans="1:17" x14ac:dyDescent="0.55000000000000004">
      <c r="A9" s="1" t="s">
        <v>6</v>
      </c>
      <c r="B9" s="1"/>
      <c r="C9" s="1"/>
      <c r="D9" s="1">
        <v>120</v>
      </c>
      <c r="E9" s="1">
        <v>22</v>
      </c>
      <c r="F9" s="1"/>
      <c r="G9" s="1"/>
      <c r="H9" s="1"/>
      <c r="I9" s="34">
        <v>1E-3</v>
      </c>
      <c r="J9" s="1">
        <f>(E9+E8)/2</f>
        <v>20</v>
      </c>
      <c r="K9" s="1">
        <f>J9/(0.01*I9)</f>
        <v>1999999.9999999998</v>
      </c>
      <c r="L9" s="1"/>
      <c r="M9" s="93"/>
      <c r="N9" s="34">
        <v>1E-3</v>
      </c>
      <c r="O9" s="1">
        <f>AVERAGE(J19)</f>
        <v>5</v>
      </c>
      <c r="P9" s="1">
        <f>O9/(0.01*N9)</f>
        <v>499999.99999999994</v>
      </c>
      <c r="Q9" s="1">
        <f>STDEV(K19,K24,K29)</f>
        <v>288675.13459481287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82" t="s">
        <v>9</v>
      </c>
      <c r="C11" s="82"/>
      <c r="D11" s="82"/>
      <c r="E11" s="82"/>
      <c r="F11" s="82"/>
      <c r="G11" s="82"/>
      <c r="H11" s="82"/>
      <c r="I11" s="1"/>
      <c r="J11" s="1"/>
      <c r="K11" s="1"/>
      <c r="L11" s="1"/>
      <c r="M11" s="88" t="s">
        <v>17</v>
      </c>
      <c r="N11" s="83" t="s">
        <v>1</v>
      </c>
      <c r="O11" s="84" t="s">
        <v>2</v>
      </c>
      <c r="P11" s="80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89"/>
      <c r="N12" s="80"/>
      <c r="O12" s="84"/>
      <c r="P12" s="80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106</v>
      </c>
      <c r="E13" s="1">
        <v>18</v>
      </c>
      <c r="F13" s="1"/>
      <c r="G13" s="1"/>
      <c r="H13" s="1"/>
      <c r="I13" s="34">
        <v>0.01</v>
      </c>
      <c r="J13" s="1">
        <f>D13</f>
        <v>106</v>
      </c>
      <c r="K13" s="1">
        <f>J13/(0.01*I13)</f>
        <v>1060000</v>
      </c>
      <c r="L13" s="1"/>
      <c r="M13" s="89"/>
      <c r="N13" s="1">
        <v>1</v>
      </c>
      <c r="O13" s="1">
        <f>AVERAGE(J33,J38,J43)</f>
        <v>117</v>
      </c>
      <c r="P13" s="1">
        <f>O13/(0.01*N13)</f>
        <v>11700</v>
      </c>
      <c r="Q13" s="1">
        <f>STDEV(K33,K38,K43)</f>
        <v>6993.0322464578985</v>
      </c>
    </row>
    <row r="14" spans="1:17" x14ac:dyDescent="0.55000000000000004">
      <c r="A14" s="1" t="s">
        <v>6</v>
      </c>
      <c r="B14" s="1"/>
      <c r="C14" s="1"/>
      <c r="D14" s="1"/>
      <c r="E14" s="1"/>
      <c r="F14" s="1"/>
      <c r="G14" s="1"/>
      <c r="H14" s="1"/>
      <c r="I14" s="34">
        <v>1E-3</v>
      </c>
      <c r="J14" s="1">
        <f>E13</f>
        <v>18</v>
      </c>
      <c r="K14" s="1">
        <f>J14/(0.01*I14)</f>
        <v>1799999.9999999998</v>
      </c>
      <c r="L14" s="1"/>
      <c r="M14" s="90"/>
      <c r="N14" s="1">
        <v>0.1</v>
      </c>
      <c r="O14" s="1">
        <f>AVERAGE(J34,J39,J44)</f>
        <v>13.666666666666666</v>
      </c>
      <c r="P14" s="1">
        <f>O14/(0.01*N14)</f>
        <v>13666.666666666666</v>
      </c>
      <c r="Q14" s="1">
        <f>STDEV(K34,K39,K44)</f>
        <v>11835.680518387328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87" t="s">
        <v>10</v>
      </c>
      <c r="C16" s="87"/>
      <c r="D16" s="87"/>
      <c r="E16" s="87"/>
      <c r="F16" s="87"/>
      <c r="G16" s="87"/>
      <c r="H16" s="87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5</v>
      </c>
      <c r="B18" s="1"/>
      <c r="C18" s="1"/>
      <c r="D18" s="1">
        <v>43</v>
      </c>
      <c r="E18" s="1">
        <v>5</v>
      </c>
      <c r="F18" s="1"/>
      <c r="G18" s="1"/>
      <c r="H18" s="1"/>
      <c r="I18" s="34">
        <v>0.01</v>
      </c>
      <c r="J18" s="1">
        <f>(D18+D19)/2</f>
        <v>40</v>
      </c>
      <c r="K18" s="1">
        <f>J18/(0.01*I18)</f>
        <v>400000</v>
      </c>
    </row>
    <row r="19" spans="1:17" x14ac:dyDescent="0.55000000000000004">
      <c r="A19" s="1" t="s">
        <v>6</v>
      </c>
      <c r="B19" s="1"/>
      <c r="C19" s="1"/>
      <c r="D19" s="1">
        <v>37</v>
      </c>
      <c r="E19" s="1" t="s">
        <v>103</v>
      </c>
      <c r="F19" s="1"/>
      <c r="G19" s="1"/>
      <c r="H19" s="1"/>
      <c r="I19" s="34">
        <v>1E-3</v>
      </c>
      <c r="J19" s="1">
        <f>E18</f>
        <v>5</v>
      </c>
      <c r="K19" s="1">
        <f>J19/(0.01*I19)</f>
        <v>499999.99999999994</v>
      </c>
    </row>
    <row r="20" spans="1:17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</row>
    <row r="21" spans="1:17" x14ac:dyDescent="0.55000000000000004">
      <c r="A21" s="1"/>
      <c r="B21" s="87" t="s">
        <v>11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</row>
    <row r="22" spans="1:17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84"/>
      <c r="K22" s="80"/>
    </row>
    <row r="23" spans="1:17" x14ac:dyDescent="0.55000000000000004">
      <c r="A23" s="1" t="s">
        <v>5</v>
      </c>
      <c r="B23" s="1"/>
      <c r="C23" s="1"/>
      <c r="D23" s="1">
        <v>54</v>
      </c>
      <c r="E23" s="1"/>
      <c r="F23" s="1"/>
      <c r="G23" s="1"/>
      <c r="H23" s="1"/>
      <c r="I23" s="34">
        <v>0.01</v>
      </c>
      <c r="J23" s="1">
        <f>D23</f>
        <v>54</v>
      </c>
      <c r="K23" s="1">
        <f>J23/(0.01*I23)</f>
        <v>540000</v>
      </c>
    </row>
    <row r="24" spans="1:17" x14ac:dyDescent="0.55000000000000004">
      <c r="A24" s="1" t="s">
        <v>6</v>
      </c>
      <c r="B24" s="1"/>
      <c r="C24" s="1"/>
      <c r="D24" s="1" t="s">
        <v>103</v>
      </c>
      <c r="E24" s="1"/>
      <c r="F24" s="1"/>
      <c r="G24" s="1"/>
      <c r="H24" s="1"/>
      <c r="I24" s="34">
        <v>1E-3</v>
      </c>
      <c r="J24" s="1"/>
      <c r="K24" s="1">
        <f>J24/(0.01*I24)</f>
        <v>0</v>
      </c>
    </row>
    <row r="25" spans="1:17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17" x14ac:dyDescent="0.55000000000000004">
      <c r="A26" s="1"/>
      <c r="B26" s="87" t="s">
        <v>38</v>
      </c>
      <c r="C26" s="87"/>
      <c r="D26" s="87"/>
      <c r="E26" s="87"/>
      <c r="F26" s="87"/>
      <c r="G26" s="87"/>
      <c r="H26" s="87"/>
      <c r="I26" s="1"/>
      <c r="J26" s="1"/>
      <c r="K26" s="1"/>
    </row>
    <row r="27" spans="1:17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17" x14ac:dyDescent="0.55000000000000004">
      <c r="A28" s="1" t="s">
        <v>5</v>
      </c>
      <c r="B28" s="1"/>
      <c r="C28" s="1"/>
      <c r="D28" s="1">
        <v>0</v>
      </c>
      <c r="E28" s="1">
        <v>0</v>
      </c>
      <c r="F28" s="1"/>
      <c r="G28" s="1"/>
      <c r="H28" s="1"/>
      <c r="I28" s="34">
        <v>0.01</v>
      </c>
      <c r="J28" s="1">
        <f>(F28+F29)/2</f>
        <v>0</v>
      </c>
      <c r="K28" s="1">
        <f>J28/(0.01*I28)</f>
        <v>0</v>
      </c>
    </row>
    <row r="29" spans="1:17" x14ac:dyDescent="0.55000000000000004">
      <c r="A29" s="1" t="s">
        <v>6</v>
      </c>
      <c r="B29" s="1"/>
      <c r="C29" s="1"/>
      <c r="D29" s="1">
        <v>0</v>
      </c>
      <c r="E29" s="1">
        <v>0</v>
      </c>
      <c r="F29" s="1"/>
      <c r="G29" s="1"/>
      <c r="H29" s="1"/>
      <c r="I29" s="34">
        <v>1E-3</v>
      </c>
      <c r="J29" s="1">
        <f>(G28+G29)/2</f>
        <v>0</v>
      </c>
      <c r="K29" s="1">
        <f>J29/(0.01*I29)</f>
        <v>0</v>
      </c>
    </row>
    <row r="30" spans="1:17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17" x14ac:dyDescent="0.55000000000000004">
      <c r="A31" s="3"/>
      <c r="B31" s="85" t="s">
        <v>12</v>
      </c>
      <c r="C31" s="86"/>
      <c r="D31" s="86"/>
      <c r="E31" s="86"/>
      <c r="F31" s="86"/>
      <c r="G31" s="86"/>
      <c r="H31" s="86"/>
      <c r="I31" s="1"/>
      <c r="J31" s="1"/>
      <c r="K31" s="1"/>
    </row>
    <row r="32" spans="1:17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>
        <v>39</v>
      </c>
      <c r="C33" s="1"/>
      <c r="D33" s="1"/>
      <c r="E33" s="1"/>
      <c r="F33" s="1"/>
      <c r="G33" s="1"/>
      <c r="H33" s="1"/>
      <c r="I33" s="1">
        <v>1</v>
      </c>
      <c r="J33" s="1">
        <f>(B33+B34)/2</f>
        <v>37.5</v>
      </c>
      <c r="K33" s="1">
        <f>J33/(0.01*I33)</f>
        <v>3750</v>
      </c>
    </row>
    <row r="34" spans="1:11" x14ac:dyDescent="0.55000000000000004">
      <c r="A34" s="1" t="s">
        <v>6</v>
      </c>
      <c r="B34" s="1">
        <v>36</v>
      </c>
      <c r="C34" s="1"/>
      <c r="D34" s="1"/>
      <c r="E34" s="1"/>
      <c r="F34" s="1"/>
      <c r="G34" s="1"/>
      <c r="H34" s="1"/>
      <c r="I34" s="1">
        <v>0.1</v>
      </c>
      <c r="J34" s="1">
        <f>(C33+C34)/2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85" t="s">
        <v>13</v>
      </c>
      <c r="C36" s="86"/>
      <c r="D36" s="86"/>
      <c r="E36" s="86"/>
      <c r="F36" s="86"/>
      <c r="G36" s="86"/>
      <c r="H36" s="86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171</v>
      </c>
      <c r="C38" s="1">
        <v>24</v>
      </c>
      <c r="D38" s="1"/>
      <c r="E38" s="1"/>
      <c r="F38" s="1"/>
      <c r="G38" s="1"/>
      <c r="H38" s="1"/>
      <c r="I38" s="34">
        <v>1</v>
      </c>
      <c r="J38" s="1">
        <f>(B38+B39)/2</f>
        <v>169</v>
      </c>
      <c r="K38" s="1">
        <f>J38/(0.01*I38)</f>
        <v>16900</v>
      </c>
    </row>
    <row r="39" spans="1:11" x14ac:dyDescent="0.55000000000000004">
      <c r="A39" s="1" t="s">
        <v>6</v>
      </c>
      <c r="B39" s="1">
        <v>167</v>
      </c>
      <c r="C39" s="1">
        <v>17</v>
      </c>
      <c r="D39" s="1"/>
      <c r="E39" s="1"/>
      <c r="F39" s="1"/>
      <c r="G39" s="1"/>
      <c r="H39" s="1"/>
      <c r="I39" s="34">
        <v>0.1</v>
      </c>
      <c r="J39" s="1">
        <f>(C38+C39)/2</f>
        <v>20.5</v>
      </c>
      <c r="K39" s="1">
        <f>J39/(0.01*I39)</f>
        <v>20500</v>
      </c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84"/>
      <c r="K42" s="80"/>
    </row>
    <row r="43" spans="1:11" x14ac:dyDescent="0.55000000000000004">
      <c r="A43" s="1" t="s">
        <v>5</v>
      </c>
      <c r="B43" s="1">
        <v>155</v>
      </c>
      <c r="C43" s="1">
        <v>19</v>
      </c>
      <c r="D43" s="1"/>
      <c r="E43" s="1"/>
      <c r="F43" s="1"/>
      <c r="G43" s="1"/>
      <c r="H43" s="1"/>
      <c r="I43" s="34">
        <v>1</v>
      </c>
      <c r="J43" s="1">
        <f>(B43+B44)/2</f>
        <v>144.5</v>
      </c>
      <c r="K43" s="1">
        <f>J43/(0.01*I43)</f>
        <v>14450</v>
      </c>
    </row>
    <row r="44" spans="1:11" x14ac:dyDescent="0.55000000000000004">
      <c r="A44" s="1" t="s">
        <v>6</v>
      </c>
      <c r="B44" s="1">
        <v>134</v>
      </c>
      <c r="C44" s="1">
        <v>22</v>
      </c>
      <c r="D44" s="1"/>
      <c r="E44" s="1"/>
      <c r="F44" s="1"/>
      <c r="G44" s="1"/>
      <c r="H44" s="1"/>
      <c r="I44" s="34">
        <v>0.1</v>
      </c>
      <c r="J44" s="1">
        <f>(C43+C44)/2</f>
        <v>20.5</v>
      </c>
      <c r="K44" s="1">
        <f>J44/(0.01*I44)</f>
        <v>20500</v>
      </c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AE60-0A5F-43AF-A6B8-DD193540742E}">
  <dimension ref="A1:Q91"/>
  <sheetViews>
    <sheetView topLeftCell="A5" zoomScale="70" zoomScaleNormal="70" workbookViewId="0">
      <selection activeCell="Q8" sqref="Q8"/>
    </sheetView>
  </sheetViews>
  <sheetFormatPr defaultRowHeight="14.4" x14ac:dyDescent="0.55000000000000004"/>
  <sheetData>
    <row r="1" spans="1:17" x14ac:dyDescent="0.55000000000000004">
      <c r="A1" s="34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33"/>
      <c r="M1" s="94" t="s">
        <v>15</v>
      </c>
      <c r="N1" s="83" t="s">
        <v>1</v>
      </c>
      <c r="O1" s="84" t="s">
        <v>2</v>
      </c>
      <c r="P1" s="80" t="s">
        <v>3</v>
      </c>
      <c r="Q1" s="34"/>
    </row>
    <row r="2" spans="1:17" x14ac:dyDescent="0.55000000000000004">
      <c r="A2" s="34"/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80"/>
      <c r="J2" s="84"/>
      <c r="K2" s="80"/>
      <c r="L2" s="32"/>
      <c r="M2" s="95"/>
      <c r="N2" s="80"/>
      <c r="O2" s="84"/>
      <c r="P2" s="80"/>
      <c r="Q2" s="34" t="s">
        <v>4</v>
      </c>
    </row>
    <row r="3" spans="1:17" x14ac:dyDescent="0.55000000000000004">
      <c r="A3" s="34" t="s">
        <v>5</v>
      </c>
      <c r="B3" s="34"/>
      <c r="C3" s="34"/>
      <c r="D3" s="34">
        <v>110</v>
      </c>
      <c r="E3" s="34">
        <v>11</v>
      </c>
      <c r="F3" s="34"/>
      <c r="G3" s="34"/>
      <c r="H3" s="34"/>
      <c r="I3" s="34">
        <v>0.01</v>
      </c>
      <c r="J3" s="34">
        <f>(D3+D4)/2</f>
        <v>106.5</v>
      </c>
      <c r="K3" s="34">
        <f>J3/(0.01*I3)</f>
        <v>1065000</v>
      </c>
      <c r="L3" s="34"/>
      <c r="M3" s="95"/>
      <c r="N3" s="34">
        <v>0.01</v>
      </c>
      <c r="O3" s="34">
        <f>AVERAGE(J3,J8,J13)</f>
        <v>98.666666666666671</v>
      </c>
      <c r="P3" s="34">
        <f>O3/(0.01*N3)</f>
        <v>986666.66666666663</v>
      </c>
      <c r="Q3" s="34">
        <f>STDEV(K3,K8,K13)</f>
        <v>135677.31325956175</v>
      </c>
    </row>
    <row r="4" spans="1:17" x14ac:dyDescent="0.55000000000000004">
      <c r="A4" s="34" t="s">
        <v>6</v>
      </c>
      <c r="B4" s="34"/>
      <c r="C4" s="34"/>
      <c r="D4" s="34">
        <v>103</v>
      </c>
      <c r="E4" s="34">
        <v>16</v>
      </c>
      <c r="F4" s="34"/>
      <c r="G4" s="34"/>
      <c r="H4" s="34"/>
      <c r="I4" s="34">
        <v>1E-3</v>
      </c>
      <c r="J4" s="34">
        <f>(E3+E4)/2</f>
        <v>13.5</v>
      </c>
      <c r="K4" s="34">
        <f>J4/(0.01*I4)</f>
        <v>1350000</v>
      </c>
      <c r="L4" s="34"/>
      <c r="M4" s="96"/>
      <c r="N4" s="34">
        <v>1E-3</v>
      </c>
      <c r="O4" s="34">
        <f>AVERAGE(J4,J9,J14)</f>
        <v>13.5</v>
      </c>
      <c r="P4" s="34">
        <f>O4/(0.01*N4)</f>
        <v>1350000</v>
      </c>
      <c r="Q4" s="34">
        <f>STDEV(K4,K9,K14)</f>
        <v>50000</v>
      </c>
    </row>
    <row r="5" spans="1:17" ht="28.8" x14ac:dyDescent="0.55000000000000004">
      <c r="A5" s="32" t="s">
        <v>7</v>
      </c>
      <c r="B5" s="34">
        <v>1</v>
      </c>
      <c r="C5" s="34">
        <v>0.1</v>
      </c>
      <c r="D5" s="34">
        <v>0.01</v>
      </c>
      <c r="E5" s="34">
        <v>1E-3</v>
      </c>
      <c r="F5" s="34">
        <v>1E-4</v>
      </c>
      <c r="G5" s="34">
        <v>1.0000000000000001E-5</v>
      </c>
      <c r="H5" s="34">
        <v>9.9999999999999995E-7</v>
      </c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55000000000000004">
      <c r="A6" s="34"/>
      <c r="B6" s="82" t="s">
        <v>8</v>
      </c>
      <c r="C6" s="82"/>
      <c r="D6" s="82"/>
      <c r="E6" s="82"/>
      <c r="F6" s="82"/>
      <c r="G6" s="82"/>
      <c r="H6" s="82"/>
      <c r="I6" s="34"/>
      <c r="J6" s="34"/>
      <c r="K6" s="34"/>
      <c r="L6" s="34"/>
      <c r="M6" s="91" t="s">
        <v>16</v>
      </c>
      <c r="N6" s="83" t="s">
        <v>1</v>
      </c>
      <c r="O6" s="84" t="s">
        <v>2</v>
      </c>
      <c r="P6" s="80" t="s">
        <v>3</v>
      </c>
      <c r="Q6" s="34"/>
    </row>
    <row r="7" spans="1:17" x14ac:dyDescent="0.55000000000000004">
      <c r="A7" s="34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/>
      <c r="J7" s="34"/>
      <c r="K7" s="34"/>
      <c r="L7" s="34"/>
      <c r="M7" s="92"/>
      <c r="N7" s="80"/>
      <c r="O7" s="84"/>
      <c r="P7" s="80"/>
      <c r="Q7" s="34" t="s">
        <v>4</v>
      </c>
    </row>
    <row r="8" spans="1:17" x14ac:dyDescent="0.55000000000000004">
      <c r="A8" s="34" t="s">
        <v>5</v>
      </c>
      <c r="B8" s="34"/>
      <c r="C8" s="34"/>
      <c r="D8" s="34">
        <v>106</v>
      </c>
      <c r="E8" s="34">
        <v>12</v>
      </c>
      <c r="F8" s="34"/>
      <c r="G8" s="34"/>
      <c r="H8" s="34"/>
      <c r="I8" s="34">
        <v>0.01</v>
      </c>
      <c r="J8" s="34">
        <f>(D8+D9)/2</f>
        <v>106.5</v>
      </c>
      <c r="K8" s="34">
        <f>J8/(0.01*I8)</f>
        <v>1065000</v>
      </c>
      <c r="L8" s="34"/>
      <c r="M8" s="92"/>
      <c r="N8" s="34">
        <v>0.01</v>
      </c>
      <c r="O8" s="34">
        <f>AVERAGE(J18,J23,J28)</f>
        <v>22.833333333333332</v>
      </c>
      <c r="P8" s="34">
        <f>O8/(0.01*N8)</f>
        <v>228333.33333333331</v>
      </c>
      <c r="Q8" s="34">
        <f>STDEV(K18,K23,K28)</f>
        <v>198515.32266637083</v>
      </c>
    </row>
    <row r="9" spans="1:17" x14ac:dyDescent="0.55000000000000004">
      <c r="A9" s="34" t="s">
        <v>6</v>
      </c>
      <c r="B9" s="34"/>
      <c r="C9" s="34"/>
      <c r="D9" s="34">
        <v>107</v>
      </c>
      <c r="E9" s="34">
        <v>14</v>
      </c>
      <c r="F9" s="34"/>
      <c r="G9" s="34"/>
      <c r="H9" s="34"/>
      <c r="I9" s="34">
        <v>1E-3</v>
      </c>
      <c r="J9" s="34">
        <f>(E9+E8)/2</f>
        <v>13</v>
      </c>
      <c r="K9" s="34">
        <f>J9/(0.01*I9)</f>
        <v>1300000</v>
      </c>
      <c r="L9" s="34"/>
      <c r="M9" s="93"/>
      <c r="N9" s="34">
        <v>1E-3</v>
      </c>
      <c r="O9" s="34">
        <f>AVERAGE(J19)</f>
        <v>4</v>
      </c>
      <c r="P9" s="34">
        <f>O9/(0.01*N9)</f>
        <v>399999.99999999994</v>
      </c>
      <c r="Q9" s="34">
        <f>STDEV(K19,K24,K29)</f>
        <v>230940.10767585027</v>
      </c>
    </row>
    <row r="10" spans="1:17" ht="28.8" x14ac:dyDescent="0.55000000000000004">
      <c r="A10" s="32" t="s">
        <v>7</v>
      </c>
      <c r="B10" s="34">
        <v>1</v>
      </c>
      <c r="C10" s="34">
        <v>0.1</v>
      </c>
      <c r="D10" s="34">
        <v>0.01</v>
      </c>
      <c r="E10" s="34">
        <v>1E-3</v>
      </c>
      <c r="F10" s="34">
        <v>1E-4</v>
      </c>
      <c r="G10" s="34">
        <v>1.0000000000000001E-5</v>
      </c>
      <c r="H10" s="34">
        <v>9.9999999999999995E-7</v>
      </c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55000000000000004">
      <c r="A11" s="32"/>
      <c r="B11" s="82" t="s">
        <v>9</v>
      </c>
      <c r="C11" s="82"/>
      <c r="D11" s="82"/>
      <c r="E11" s="82"/>
      <c r="F11" s="82"/>
      <c r="G11" s="82"/>
      <c r="H11" s="82"/>
      <c r="I11" s="34"/>
      <c r="J11" s="34"/>
      <c r="K11" s="34"/>
      <c r="L11" s="34"/>
      <c r="M11" s="88" t="s">
        <v>17</v>
      </c>
      <c r="N11" s="83" t="s">
        <v>1</v>
      </c>
      <c r="O11" s="84" t="s">
        <v>2</v>
      </c>
      <c r="P11" s="80" t="s">
        <v>3</v>
      </c>
      <c r="Q11" s="34"/>
    </row>
    <row r="12" spans="1:17" x14ac:dyDescent="0.55000000000000004">
      <c r="A12" s="34"/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/>
      <c r="J12" s="34"/>
      <c r="K12" s="34"/>
      <c r="L12" s="34"/>
      <c r="M12" s="89"/>
      <c r="N12" s="80"/>
      <c r="O12" s="84"/>
      <c r="P12" s="80"/>
      <c r="Q12" s="34" t="s">
        <v>4</v>
      </c>
    </row>
    <row r="13" spans="1:17" x14ac:dyDescent="0.55000000000000004">
      <c r="A13" s="34" t="s">
        <v>5</v>
      </c>
      <c r="B13" s="34"/>
      <c r="C13" s="34"/>
      <c r="D13" s="34">
        <v>83</v>
      </c>
      <c r="E13" s="34">
        <v>14</v>
      </c>
      <c r="F13" s="34"/>
      <c r="G13" s="34"/>
      <c r="H13" s="34"/>
      <c r="I13" s="34">
        <v>0.01</v>
      </c>
      <c r="J13" s="34">
        <f>D13</f>
        <v>83</v>
      </c>
      <c r="K13" s="34">
        <f>J13/(0.01*I13)</f>
        <v>830000</v>
      </c>
      <c r="L13" s="34"/>
      <c r="M13" s="89"/>
      <c r="N13" s="34">
        <v>1</v>
      </c>
      <c r="O13" s="34">
        <f>AVERAGE(J33,J38,J43)</f>
        <v>95.5</v>
      </c>
      <c r="P13" s="34">
        <f>O13/(0.01*N13)</f>
        <v>9550</v>
      </c>
      <c r="Q13" s="34">
        <f>STDEV(K33,K38,K43)</f>
        <v>5507.267925205746</v>
      </c>
    </row>
    <row r="14" spans="1:17" x14ac:dyDescent="0.55000000000000004">
      <c r="A14" s="34" t="s">
        <v>6</v>
      </c>
      <c r="B14" s="34"/>
      <c r="C14" s="34"/>
      <c r="D14" s="34"/>
      <c r="E14" s="34"/>
      <c r="F14" s="34"/>
      <c r="G14" s="34"/>
      <c r="H14" s="34"/>
      <c r="I14" s="34">
        <v>1E-3</v>
      </c>
      <c r="J14" s="34">
        <f>E13</f>
        <v>14</v>
      </c>
      <c r="K14" s="34">
        <f>J14/(0.01*I14)</f>
        <v>1400000</v>
      </c>
      <c r="L14" s="34"/>
      <c r="M14" s="90"/>
      <c r="N14" s="34">
        <v>0.01</v>
      </c>
      <c r="O14" s="34">
        <f>AVERAGE(J34,J39,J44)</f>
        <v>11</v>
      </c>
      <c r="P14" s="34">
        <f>O14/(0.01*N14)</f>
        <v>110000</v>
      </c>
      <c r="Q14" s="34">
        <f>STDEV(K34,K39,K44)</f>
        <v>9526.2794416288252</v>
      </c>
    </row>
    <row r="15" spans="1:17" ht="28.8" x14ac:dyDescent="0.55000000000000004">
      <c r="A15" s="32" t="s">
        <v>7</v>
      </c>
      <c r="B15" s="34">
        <v>1</v>
      </c>
      <c r="C15" s="34">
        <v>0.1</v>
      </c>
      <c r="D15" s="34">
        <v>0.01</v>
      </c>
      <c r="E15" s="34">
        <v>1E-3</v>
      </c>
      <c r="F15" s="34">
        <v>1E-4</v>
      </c>
      <c r="G15" s="34">
        <v>1.0000000000000001E-5</v>
      </c>
      <c r="H15" s="34">
        <v>9.9999999999999995E-7</v>
      </c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55000000000000004">
      <c r="A16" s="32"/>
      <c r="B16" s="87" t="s">
        <v>10</v>
      </c>
      <c r="C16" s="87"/>
      <c r="D16" s="87"/>
      <c r="E16" s="87"/>
      <c r="F16" s="87"/>
      <c r="G16" s="87"/>
      <c r="H16" s="87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55000000000000004">
      <c r="A17" s="34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55000000000000004">
      <c r="A18" s="34" t="s">
        <v>5</v>
      </c>
      <c r="B18" s="34"/>
      <c r="C18" s="34"/>
      <c r="D18" s="34">
        <v>37</v>
      </c>
      <c r="E18" s="34">
        <v>4</v>
      </c>
      <c r="F18" s="34"/>
      <c r="G18" s="34"/>
      <c r="H18" s="34"/>
      <c r="I18" s="34">
        <v>0.01</v>
      </c>
      <c r="J18" s="34">
        <f>(D18+D19)/2</f>
        <v>32.5</v>
      </c>
      <c r="K18" s="34">
        <f>J18/(0.01*I18)</f>
        <v>325000</v>
      </c>
    </row>
    <row r="19" spans="1:17" x14ac:dyDescent="0.55000000000000004">
      <c r="A19" s="34" t="s">
        <v>6</v>
      </c>
      <c r="B19" s="34"/>
      <c r="C19" s="34"/>
      <c r="D19" s="34">
        <v>28</v>
      </c>
      <c r="E19" s="34"/>
      <c r="F19" s="34"/>
      <c r="G19" s="34"/>
      <c r="H19" s="34"/>
      <c r="I19" s="34">
        <v>1E-3</v>
      </c>
      <c r="J19" s="34">
        <f>E18</f>
        <v>4</v>
      </c>
      <c r="K19" s="34">
        <f>J19/(0.01*I19)</f>
        <v>399999.99999999994</v>
      </c>
    </row>
    <row r="20" spans="1:17" ht="28.8" x14ac:dyDescent="0.55000000000000004">
      <c r="A20" s="32" t="s">
        <v>7</v>
      </c>
      <c r="B20" s="34">
        <v>1</v>
      </c>
      <c r="C20" s="34">
        <v>0.1</v>
      </c>
      <c r="D20" s="34">
        <v>0.01</v>
      </c>
      <c r="E20" s="34">
        <v>1E-3</v>
      </c>
      <c r="F20" s="34">
        <v>1E-4</v>
      </c>
      <c r="G20" s="34">
        <v>1.0000000000000001E-5</v>
      </c>
      <c r="H20" s="34">
        <v>9.9999999999999995E-7</v>
      </c>
      <c r="I20" s="34"/>
      <c r="J20" s="34"/>
      <c r="K20" s="34"/>
    </row>
    <row r="21" spans="1:17" x14ac:dyDescent="0.55000000000000004">
      <c r="A21" s="34"/>
      <c r="B21" s="87" t="s">
        <v>11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</row>
    <row r="22" spans="1:17" x14ac:dyDescent="0.55000000000000004">
      <c r="A22" s="34"/>
      <c r="B22" s="34">
        <v>1</v>
      </c>
      <c r="C22" s="34">
        <v>2</v>
      </c>
      <c r="D22" s="34">
        <v>3</v>
      </c>
      <c r="E22" s="34">
        <v>4</v>
      </c>
      <c r="F22" s="34">
        <v>5</v>
      </c>
      <c r="G22" s="34">
        <v>6</v>
      </c>
      <c r="H22" s="34">
        <v>7</v>
      </c>
      <c r="I22" s="11"/>
      <c r="J22" s="84"/>
      <c r="K22" s="80"/>
    </row>
    <row r="23" spans="1:17" x14ac:dyDescent="0.55000000000000004">
      <c r="A23" s="34" t="s">
        <v>5</v>
      </c>
      <c r="B23" s="34"/>
      <c r="C23" s="34"/>
      <c r="D23" s="34">
        <v>36</v>
      </c>
      <c r="E23" s="34"/>
      <c r="F23" s="34"/>
      <c r="G23" s="34"/>
      <c r="H23" s="34"/>
      <c r="I23" s="34">
        <v>0.01</v>
      </c>
      <c r="J23" s="34">
        <f>D23</f>
        <v>36</v>
      </c>
      <c r="K23" s="34">
        <f>J23/(0.01*I23)</f>
        <v>360000</v>
      </c>
    </row>
    <row r="24" spans="1:17" x14ac:dyDescent="0.55000000000000004">
      <c r="A24" s="34" t="s">
        <v>6</v>
      </c>
      <c r="B24" s="34"/>
      <c r="C24" s="34"/>
      <c r="D24" s="34"/>
      <c r="E24" s="34"/>
      <c r="F24" s="34"/>
      <c r="G24" s="34"/>
      <c r="H24" s="34"/>
      <c r="I24" s="34">
        <v>1E-3</v>
      </c>
      <c r="J24" s="34"/>
      <c r="K24" s="34">
        <f>J24/(0.01*I24)</f>
        <v>0</v>
      </c>
    </row>
    <row r="25" spans="1:17" ht="28.8" x14ac:dyDescent="0.55000000000000004">
      <c r="A25" s="32" t="s">
        <v>7</v>
      </c>
      <c r="B25" s="34">
        <v>1</v>
      </c>
      <c r="C25" s="34">
        <v>0.1</v>
      </c>
      <c r="D25" s="34">
        <v>0.01</v>
      </c>
      <c r="E25" s="34">
        <v>1E-3</v>
      </c>
      <c r="F25" s="34">
        <v>1E-4</v>
      </c>
      <c r="G25" s="34">
        <v>1.0000000000000001E-5</v>
      </c>
      <c r="H25" s="34">
        <v>9.9999999999999995E-7</v>
      </c>
      <c r="I25" s="34"/>
      <c r="J25" s="34"/>
      <c r="K25" s="34"/>
    </row>
    <row r="26" spans="1:17" x14ac:dyDescent="0.55000000000000004">
      <c r="A26" s="34"/>
      <c r="B26" s="87" t="s">
        <v>38</v>
      </c>
      <c r="C26" s="87"/>
      <c r="D26" s="87"/>
      <c r="E26" s="87"/>
      <c r="F26" s="87"/>
      <c r="G26" s="87"/>
      <c r="H26" s="87"/>
      <c r="I26" s="34"/>
      <c r="J26" s="34"/>
      <c r="K26" s="34"/>
    </row>
    <row r="27" spans="1:17" x14ac:dyDescent="0.55000000000000004">
      <c r="A27" s="34"/>
      <c r="B27" s="34">
        <v>1</v>
      </c>
      <c r="C27" s="34">
        <v>2</v>
      </c>
      <c r="D27" s="34">
        <v>3</v>
      </c>
      <c r="E27" s="34">
        <v>4</v>
      </c>
      <c r="F27" s="34">
        <v>5</v>
      </c>
      <c r="G27" s="34">
        <v>6</v>
      </c>
      <c r="H27" s="34">
        <v>7</v>
      </c>
      <c r="I27" s="34"/>
      <c r="J27" s="34"/>
      <c r="K27" s="34"/>
    </row>
    <row r="28" spans="1:17" x14ac:dyDescent="0.55000000000000004">
      <c r="A28" s="34" t="s">
        <v>5</v>
      </c>
      <c r="B28" s="34"/>
      <c r="C28" s="34"/>
      <c r="D28" s="34"/>
      <c r="E28" s="34"/>
      <c r="F28" s="34"/>
      <c r="G28" s="34"/>
      <c r="H28" s="34"/>
      <c r="I28" s="34">
        <v>0.01</v>
      </c>
      <c r="J28" s="34">
        <f>(F28+F29)/2</f>
        <v>0</v>
      </c>
      <c r="K28" s="34">
        <f>J28/(0.01*I28)</f>
        <v>0</v>
      </c>
    </row>
    <row r="29" spans="1:17" x14ac:dyDescent="0.55000000000000004">
      <c r="A29" s="34" t="s">
        <v>6</v>
      </c>
      <c r="B29" s="34"/>
      <c r="C29" s="34"/>
      <c r="D29" s="34"/>
      <c r="E29" s="34"/>
      <c r="F29" s="34"/>
      <c r="G29" s="34"/>
      <c r="H29" s="34"/>
      <c r="I29" s="34">
        <v>1E-3</v>
      </c>
      <c r="J29" s="34">
        <f>(G28+G29)/2</f>
        <v>0</v>
      </c>
      <c r="K29" s="34">
        <f>J29/(0.01*I29)</f>
        <v>0</v>
      </c>
    </row>
    <row r="30" spans="1:17" ht="28.8" x14ac:dyDescent="0.55000000000000004">
      <c r="A30" s="32" t="s">
        <v>7</v>
      </c>
      <c r="B30" s="34">
        <v>1</v>
      </c>
      <c r="C30" s="34">
        <v>0.1</v>
      </c>
      <c r="D30" s="34">
        <v>0.01</v>
      </c>
      <c r="E30" s="34">
        <v>1E-3</v>
      </c>
      <c r="F30" s="34">
        <v>1E-4</v>
      </c>
      <c r="G30" s="34">
        <v>1.0000000000000001E-5</v>
      </c>
      <c r="H30" s="34">
        <v>9.9999999999999995E-7</v>
      </c>
      <c r="I30" s="34"/>
      <c r="J30" s="34"/>
      <c r="K30" s="34"/>
    </row>
    <row r="31" spans="1:17" x14ac:dyDescent="0.55000000000000004">
      <c r="A31" s="32"/>
      <c r="B31" s="85" t="s">
        <v>12</v>
      </c>
      <c r="C31" s="86"/>
      <c r="D31" s="86"/>
      <c r="E31" s="86"/>
      <c r="F31" s="86"/>
      <c r="G31" s="86"/>
      <c r="H31" s="86"/>
      <c r="I31" s="34"/>
      <c r="J31" s="34"/>
      <c r="K31" s="34"/>
    </row>
    <row r="32" spans="1:17" x14ac:dyDescent="0.55000000000000004">
      <c r="A32" s="34"/>
      <c r="B32" s="34">
        <v>1</v>
      </c>
      <c r="C32" s="34">
        <v>2</v>
      </c>
      <c r="D32" s="34">
        <v>3</v>
      </c>
      <c r="E32" s="34">
        <v>4</v>
      </c>
      <c r="F32" s="34">
        <v>5</v>
      </c>
      <c r="G32" s="34">
        <v>6</v>
      </c>
      <c r="H32" s="34">
        <v>7</v>
      </c>
      <c r="I32" s="34"/>
      <c r="J32" s="34"/>
      <c r="K32" s="34"/>
    </row>
    <row r="33" spans="1:11" x14ac:dyDescent="0.55000000000000004">
      <c r="A33" s="34" t="s">
        <v>5</v>
      </c>
      <c r="B33" s="34">
        <v>31</v>
      </c>
      <c r="C33" s="34"/>
      <c r="D33" s="34"/>
      <c r="E33" s="34"/>
      <c r="F33" s="34"/>
      <c r="G33" s="34"/>
      <c r="H33" s="34"/>
      <c r="I33" s="34">
        <v>1</v>
      </c>
      <c r="J33" s="34">
        <f>(B33+B34)/2</f>
        <v>32.5</v>
      </c>
      <c r="K33" s="34">
        <f>J33/(0.01*I33)</f>
        <v>3250</v>
      </c>
    </row>
    <row r="34" spans="1:11" x14ac:dyDescent="0.55000000000000004">
      <c r="A34" s="34" t="s">
        <v>6</v>
      </c>
      <c r="B34" s="34">
        <v>34</v>
      </c>
      <c r="C34" s="34"/>
      <c r="D34" s="34"/>
      <c r="E34" s="34"/>
      <c r="F34" s="34"/>
      <c r="G34" s="34"/>
      <c r="H34" s="34"/>
      <c r="I34" s="34">
        <v>0.1</v>
      </c>
      <c r="J34" s="34">
        <f>(C33+C34)/2</f>
        <v>0</v>
      </c>
      <c r="K34" s="41">
        <f>J34/(0.01*I34)</f>
        <v>0</v>
      </c>
    </row>
    <row r="35" spans="1:11" ht="28.8" x14ac:dyDescent="0.55000000000000004">
      <c r="A35" s="32" t="s">
        <v>7</v>
      </c>
      <c r="B35" s="34">
        <v>1</v>
      </c>
      <c r="C35" s="34">
        <v>0.1</v>
      </c>
      <c r="D35" s="34">
        <v>0.01</v>
      </c>
      <c r="E35" s="34">
        <v>1E-3</v>
      </c>
      <c r="F35" s="34">
        <v>1E-4</v>
      </c>
      <c r="G35" s="34">
        <v>1.0000000000000001E-5</v>
      </c>
      <c r="H35" s="34">
        <v>9.9999999999999995E-7</v>
      </c>
      <c r="I35" s="34"/>
      <c r="J35" s="34"/>
      <c r="K35" s="34"/>
    </row>
    <row r="36" spans="1:11" x14ac:dyDescent="0.55000000000000004">
      <c r="A36" s="32"/>
      <c r="B36" s="85" t="s">
        <v>13</v>
      </c>
      <c r="C36" s="86"/>
      <c r="D36" s="86"/>
      <c r="E36" s="86"/>
      <c r="F36" s="86"/>
      <c r="G36" s="86"/>
      <c r="H36" s="86"/>
      <c r="I36" s="34"/>
      <c r="J36" s="34"/>
      <c r="K36" s="34"/>
    </row>
    <row r="37" spans="1:11" x14ac:dyDescent="0.55000000000000004">
      <c r="A37" s="34"/>
      <c r="B37" s="34">
        <v>1</v>
      </c>
      <c r="C37" s="34">
        <v>2</v>
      </c>
      <c r="D37" s="34">
        <v>3</v>
      </c>
      <c r="E37" s="34">
        <v>4</v>
      </c>
      <c r="F37" s="34">
        <v>5</v>
      </c>
      <c r="G37" s="34">
        <v>6</v>
      </c>
      <c r="H37" s="34">
        <v>7</v>
      </c>
      <c r="I37" s="34"/>
      <c r="J37" s="34"/>
      <c r="K37" s="34"/>
    </row>
    <row r="38" spans="1:11" x14ac:dyDescent="0.55000000000000004">
      <c r="A38" s="34" t="s">
        <v>5</v>
      </c>
      <c r="B38" s="34">
        <v>128</v>
      </c>
      <c r="C38" s="34">
        <v>19</v>
      </c>
      <c r="D38" s="34"/>
      <c r="E38" s="34"/>
      <c r="F38" s="34"/>
      <c r="G38" s="34"/>
      <c r="H38" s="34"/>
      <c r="I38" s="34">
        <v>1</v>
      </c>
      <c r="J38" s="34">
        <f>(B38+B39)/2</f>
        <v>134.5</v>
      </c>
      <c r="K38" s="34">
        <f>J38/(0.01*I38)</f>
        <v>13450</v>
      </c>
    </row>
    <row r="39" spans="1:11" x14ac:dyDescent="0.55000000000000004">
      <c r="A39" s="34" t="s">
        <v>6</v>
      </c>
      <c r="B39" s="34">
        <v>141</v>
      </c>
      <c r="C39" s="34">
        <v>14</v>
      </c>
      <c r="D39" s="34"/>
      <c r="E39" s="34"/>
      <c r="F39" s="34"/>
      <c r="G39" s="34"/>
      <c r="H39" s="34"/>
      <c r="I39" s="34">
        <v>0.1</v>
      </c>
      <c r="J39" s="34">
        <f>(C38+C39)/2</f>
        <v>16.5</v>
      </c>
      <c r="K39" s="34">
        <f>J39/(0.01*I39)</f>
        <v>16500</v>
      </c>
    </row>
    <row r="40" spans="1:11" ht="28.8" x14ac:dyDescent="0.55000000000000004">
      <c r="A40" s="32" t="s">
        <v>7</v>
      </c>
      <c r="B40" s="34">
        <v>1</v>
      </c>
      <c r="C40" s="34">
        <v>0.1</v>
      </c>
      <c r="D40" s="34">
        <v>0.01</v>
      </c>
      <c r="E40" s="34">
        <v>1E-3</v>
      </c>
      <c r="F40" s="34">
        <v>1E-4</v>
      </c>
      <c r="G40" s="34">
        <v>1.0000000000000001E-5</v>
      </c>
      <c r="H40" s="34">
        <v>9.9999999999999995E-7</v>
      </c>
      <c r="I40" s="34"/>
      <c r="J40" s="34"/>
      <c r="K40" s="34"/>
    </row>
    <row r="41" spans="1:11" ht="14.4" customHeight="1" x14ac:dyDescent="0.55000000000000004">
      <c r="A41" s="34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34"/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11"/>
      <c r="J42" s="84"/>
      <c r="K42" s="80"/>
    </row>
    <row r="43" spans="1:11" x14ac:dyDescent="0.55000000000000004">
      <c r="A43" s="34" t="s">
        <v>5</v>
      </c>
      <c r="B43" s="34">
        <v>126</v>
      </c>
      <c r="C43" s="34">
        <v>15</v>
      </c>
      <c r="D43" s="34"/>
      <c r="E43" s="34"/>
      <c r="F43" s="34"/>
      <c r="G43" s="34"/>
      <c r="H43" s="34"/>
      <c r="I43" s="34">
        <v>1</v>
      </c>
      <c r="J43" s="34">
        <f>(B43+B44)/2</f>
        <v>119.5</v>
      </c>
      <c r="K43" s="34">
        <f>J43/(0.01*I43)</f>
        <v>11950</v>
      </c>
    </row>
    <row r="44" spans="1:11" x14ac:dyDescent="0.55000000000000004">
      <c r="A44" s="34" t="s">
        <v>6</v>
      </c>
      <c r="B44" s="34">
        <v>113</v>
      </c>
      <c r="C44" s="34">
        <v>18</v>
      </c>
      <c r="D44" s="34"/>
      <c r="E44" s="34"/>
      <c r="F44" s="34"/>
      <c r="G44" s="34"/>
      <c r="H44" s="34"/>
      <c r="I44" s="34">
        <v>0.1</v>
      </c>
      <c r="J44" s="34">
        <f>(C43+C44)/2</f>
        <v>16.5</v>
      </c>
      <c r="K44" s="34">
        <f>J44/(0.01*I44)</f>
        <v>16500</v>
      </c>
    </row>
    <row r="45" spans="1:11" ht="28.8" x14ac:dyDescent="0.55000000000000004">
      <c r="A45" s="32" t="s">
        <v>7</v>
      </c>
      <c r="B45" s="34">
        <v>1</v>
      </c>
      <c r="C45" s="34">
        <v>0.1</v>
      </c>
      <c r="D45" s="34">
        <v>0.01</v>
      </c>
      <c r="E45" s="34">
        <v>1E-3</v>
      </c>
      <c r="F45" s="34">
        <v>1E-4</v>
      </c>
      <c r="G45" s="34">
        <v>1.0000000000000001E-5</v>
      </c>
      <c r="H45" s="34">
        <v>9.9999999999999995E-7</v>
      </c>
      <c r="I45" s="34"/>
      <c r="J45" s="34"/>
      <c r="K45" s="34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D864-7353-4217-8A5E-6E4DAFB00BD2}">
  <dimension ref="A1:T91"/>
  <sheetViews>
    <sheetView topLeftCell="A4" zoomScale="80" zoomScaleNormal="80" workbookViewId="0">
      <selection activeCell="T18" sqref="T18"/>
    </sheetView>
  </sheetViews>
  <sheetFormatPr defaultRowHeight="14.4" x14ac:dyDescent="0.55000000000000004"/>
  <sheetData>
    <row r="1" spans="1:17" x14ac:dyDescent="0.55000000000000004">
      <c r="A1" s="1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2"/>
      <c r="M1" s="94" t="s">
        <v>15</v>
      </c>
      <c r="N1" s="83" t="s">
        <v>1</v>
      </c>
      <c r="O1" s="84" t="s">
        <v>2</v>
      </c>
      <c r="P1" s="80" t="s">
        <v>3</v>
      </c>
      <c r="Q1" s="1"/>
    </row>
    <row r="2" spans="1:17" x14ac:dyDescent="0.55000000000000004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80"/>
      <c r="J2" s="84"/>
      <c r="K2" s="80"/>
      <c r="L2" s="3"/>
      <c r="M2" s="95"/>
      <c r="N2" s="80"/>
      <c r="O2" s="84"/>
      <c r="P2" s="80"/>
      <c r="Q2" s="1" t="s">
        <v>4</v>
      </c>
    </row>
    <row r="3" spans="1:17" x14ac:dyDescent="0.55000000000000004">
      <c r="A3" s="1" t="s">
        <v>5</v>
      </c>
      <c r="B3" s="1"/>
      <c r="C3" s="1"/>
      <c r="D3" s="1">
        <v>115</v>
      </c>
      <c r="E3" s="1">
        <v>23</v>
      </c>
      <c r="F3" s="1"/>
      <c r="G3" s="1"/>
      <c r="H3" s="1"/>
      <c r="I3" s="34">
        <v>0.01</v>
      </c>
      <c r="J3" s="1">
        <f>D3</f>
        <v>115</v>
      </c>
      <c r="K3" s="1">
        <f>J3/(0.01*I3)</f>
        <v>1150000</v>
      </c>
      <c r="L3" s="1"/>
      <c r="M3" s="95"/>
      <c r="N3" s="34">
        <v>0.01</v>
      </c>
      <c r="O3" s="1">
        <f>AVERAGE(J3,J8,J13)</f>
        <v>122.66666666666667</v>
      </c>
      <c r="P3" s="1">
        <f>O3/(0.01*N3)</f>
        <v>1226666.6666666667</v>
      </c>
      <c r="Q3" s="1">
        <f>STDEV(K3,K8,K13)</f>
        <v>69342.146875715742</v>
      </c>
    </row>
    <row r="4" spans="1:17" x14ac:dyDescent="0.55000000000000004">
      <c r="A4" s="1" t="s">
        <v>6</v>
      </c>
      <c r="B4" s="1"/>
      <c r="C4" s="1"/>
      <c r="D4" s="1"/>
      <c r="E4" s="1"/>
      <c r="F4" s="1"/>
      <c r="G4" s="1"/>
      <c r="H4" s="1"/>
      <c r="I4" s="34">
        <v>1E-3</v>
      </c>
      <c r="J4" s="1">
        <f>E3</f>
        <v>23</v>
      </c>
      <c r="K4" s="1">
        <f>J4/(0.01*I4)</f>
        <v>2300000</v>
      </c>
      <c r="L4" s="1"/>
      <c r="M4" s="96"/>
      <c r="N4" s="34">
        <v>1E-3</v>
      </c>
      <c r="O4" s="1">
        <f>AVERAGE(J4,J9,J14)</f>
        <v>19.833333333333332</v>
      </c>
      <c r="P4" s="1">
        <f>O4/(0.01*N4)</f>
        <v>1983333.333333333</v>
      </c>
      <c r="Q4" s="1">
        <f>STDEV(K4,K9,K14)</f>
        <v>301385.68866708485</v>
      </c>
    </row>
    <row r="5" spans="1:17" ht="28.8" x14ac:dyDescent="0.55000000000000004">
      <c r="A5" s="3" t="s">
        <v>7</v>
      </c>
      <c r="B5" s="1">
        <v>1</v>
      </c>
      <c r="C5" s="1">
        <v>0.1</v>
      </c>
      <c r="D5" s="1">
        <v>0.01</v>
      </c>
      <c r="E5" s="1">
        <v>1E-3</v>
      </c>
      <c r="F5" s="1">
        <v>1E-4</v>
      </c>
      <c r="G5" s="1">
        <v>1.0000000000000001E-5</v>
      </c>
      <c r="H5" s="1">
        <v>9.9999999999999995E-7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55000000000000004">
      <c r="A6" s="1"/>
      <c r="B6" s="82" t="s">
        <v>8</v>
      </c>
      <c r="C6" s="82"/>
      <c r="D6" s="82"/>
      <c r="E6" s="82"/>
      <c r="F6" s="82"/>
      <c r="G6" s="82"/>
      <c r="H6" s="82"/>
      <c r="I6" s="1"/>
      <c r="J6" s="1"/>
      <c r="K6" s="1"/>
      <c r="L6" s="1"/>
      <c r="M6" s="91" t="s">
        <v>16</v>
      </c>
      <c r="N6" s="83" t="s">
        <v>1</v>
      </c>
      <c r="O6" s="84" t="s">
        <v>2</v>
      </c>
      <c r="P6" s="80" t="s">
        <v>3</v>
      </c>
      <c r="Q6" s="1"/>
    </row>
    <row r="7" spans="1:17" x14ac:dyDescent="0.55000000000000004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/>
      <c r="J7" s="1"/>
      <c r="K7" s="1"/>
      <c r="L7" s="1"/>
      <c r="M7" s="92"/>
      <c r="N7" s="80"/>
      <c r="O7" s="84"/>
      <c r="P7" s="80"/>
      <c r="Q7" s="1" t="s">
        <v>4</v>
      </c>
    </row>
    <row r="8" spans="1:17" x14ac:dyDescent="0.55000000000000004">
      <c r="A8" s="1" t="s">
        <v>5</v>
      </c>
      <c r="B8" s="1"/>
      <c r="C8" s="1"/>
      <c r="D8" s="1">
        <v>137</v>
      </c>
      <c r="E8" s="1">
        <v>19</v>
      </c>
      <c r="F8" s="1"/>
      <c r="G8" s="1"/>
      <c r="H8" s="1"/>
      <c r="I8" s="34">
        <v>0.01</v>
      </c>
      <c r="J8" s="1">
        <f>(D8+D9)/2</f>
        <v>128.5</v>
      </c>
      <c r="K8" s="1">
        <f>J8/(0.01*I8)</f>
        <v>1285000</v>
      </c>
      <c r="L8" s="1"/>
      <c r="M8" s="92"/>
      <c r="N8" s="34">
        <v>1</v>
      </c>
      <c r="O8" s="1">
        <f>AVERAGE(J18,J28,J23)</f>
        <v>10.166666666666666</v>
      </c>
      <c r="P8" s="1">
        <f>O8/(0.01*N8)</f>
        <v>1016.6666666666666</v>
      </c>
      <c r="Q8" s="1">
        <f>STDEV(K18,K23,K28)</f>
        <v>1760.9183210283586</v>
      </c>
    </row>
    <row r="9" spans="1:17" x14ac:dyDescent="0.55000000000000004">
      <c r="A9" s="1" t="s">
        <v>6</v>
      </c>
      <c r="B9" s="1"/>
      <c r="C9" s="1"/>
      <c r="D9" s="1">
        <v>120</v>
      </c>
      <c r="E9" s="1">
        <v>20</v>
      </c>
      <c r="F9" s="1"/>
      <c r="G9" s="1"/>
      <c r="H9" s="1"/>
      <c r="I9" s="34">
        <v>1E-3</v>
      </c>
      <c r="J9" s="1">
        <f>(E8+E9)/2</f>
        <v>19.5</v>
      </c>
      <c r="K9" s="1">
        <f>J9/(0.01*I9)</f>
        <v>1949999.9999999998</v>
      </c>
      <c r="L9" s="1"/>
      <c r="M9" s="93"/>
      <c r="N9" s="34">
        <v>0.1</v>
      </c>
      <c r="O9" s="1">
        <f>AVERAGE(J19)</f>
        <v>4</v>
      </c>
      <c r="P9" s="1">
        <f>O9/(0.01*N9)</f>
        <v>4000</v>
      </c>
      <c r="Q9" s="1">
        <f>STDEV(K19,K24,K29)</f>
        <v>2309.4010767585032</v>
      </c>
    </row>
    <row r="10" spans="1:17" ht="28.8" x14ac:dyDescent="0.55000000000000004">
      <c r="A10" s="3" t="s">
        <v>7</v>
      </c>
      <c r="B10" s="1">
        <v>1</v>
      </c>
      <c r="C10" s="1">
        <v>0.1</v>
      </c>
      <c r="D10" s="1">
        <v>0.01</v>
      </c>
      <c r="E10" s="1">
        <v>1E-3</v>
      </c>
      <c r="F10" s="1">
        <v>1E-4</v>
      </c>
      <c r="G10" s="1">
        <v>1.0000000000000001E-5</v>
      </c>
      <c r="H10" s="1">
        <v>9.9999999999999995E-7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3"/>
      <c r="B11" s="82" t="s">
        <v>9</v>
      </c>
      <c r="C11" s="82"/>
      <c r="D11" s="82"/>
      <c r="E11" s="82"/>
      <c r="F11" s="82"/>
      <c r="G11" s="82"/>
      <c r="H11" s="82"/>
      <c r="I11" s="1"/>
      <c r="J11" s="1"/>
      <c r="K11" s="1"/>
      <c r="L11" s="1"/>
      <c r="M11" s="88" t="s">
        <v>17</v>
      </c>
      <c r="N11" s="83" t="s">
        <v>1</v>
      </c>
      <c r="O11" s="84" t="s">
        <v>2</v>
      </c>
      <c r="P11" s="80" t="s">
        <v>3</v>
      </c>
      <c r="Q11" s="1"/>
    </row>
    <row r="12" spans="1:17" x14ac:dyDescent="0.55000000000000004">
      <c r="A12" s="1"/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/>
      <c r="J12" s="1"/>
      <c r="K12" s="1"/>
      <c r="L12" s="1"/>
      <c r="M12" s="89"/>
      <c r="N12" s="80"/>
      <c r="O12" s="84"/>
      <c r="P12" s="80"/>
      <c r="Q12" s="1" t="s">
        <v>4</v>
      </c>
    </row>
    <row r="13" spans="1:17" x14ac:dyDescent="0.55000000000000004">
      <c r="A13" s="1" t="s">
        <v>5</v>
      </c>
      <c r="B13" s="1"/>
      <c r="C13" s="1"/>
      <c r="D13" s="1">
        <v>122</v>
      </c>
      <c r="E13" s="1"/>
      <c r="F13" s="1"/>
      <c r="G13" s="1"/>
      <c r="H13" s="1"/>
      <c r="I13" s="34">
        <v>0.01</v>
      </c>
      <c r="J13" s="35">
        <f>(D13+D14)/2</f>
        <v>124.5</v>
      </c>
      <c r="K13" s="1">
        <f>J13/(0.01*I13)</f>
        <v>1245000</v>
      </c>
      <c r="L13" s="1"/>
      <c r="M13" s="89"/>
      <c r="N13" s="1">
        <v>1</v>
      </c>
      <c r="O13" s="1">
        <f>AVERAGE(J38,J43,J33)</f>
        <v>2.8333333333333335</v>
      </c>
      <c r="P13" s="1">
        <f>O13/(0.01*N13)</f>
        <v>283.33333333333331</v>
      </c>
      <c r="Q13" s="1">
        <f>STDEV(K33,K38,K43)</f>
        <v>256.58007197234417</v>
      </c>
    </row>
    <row r="14" spans="1:17" x14ac:dyDescent="0.55000000000000004">
      <c r="A14" s="1" t="s">
        <v>6</v>
      </c>
      <c r="B14" s="1"/>
      <c r="C14" s="1"/>
      <c r="D14" s="1">
        <v>127</v>
      </c>
      <c r="E14" s="1">
        <v>17</v>
      </c>
      <c r="F14" s="1"/>
      <c r="G14" s="1"/>
      <c r="H14" s="1"/>
      <c r="I14" s="34">
        <v>1E-3</v>
      </c>
      <c r="J14" s="1">
        <v>17</v>
      </c>
      <c r="K14" s="1">
        <f>J14/(0.01*I14)</f>
        <v>1699999.9999999998</v>
      </c>
      <c r="L14" s="1"/>
      <c r="M14" s="90"/>
      <c r="N14" s="1">
        <v>1.0000000000000001E-5</v>
      </c>
      <c r="O14" s="1">
        <f>AVERAGE(J34,J39,J44)</f>
        <v>0</v>
      </c>
      <c r="P14" s="1">
        <f>O14/(0.01*N14)</f>
        <v>0</v>
      </c>
      <c r="Q14" s="1" t="e">
        <f>STDEV(K34,K39,K44)</f>
        <v>#DIV/0!</v>
      </c>
    </row>
    <row r="15" spans="1:17" ht="28.8" x14ac:dyDescent="0.55000000000000004">
      <c r="A15" s="3" t="s">
        <v>7</v>
      </c>
      <c r="B15" s="1">
        <v>1</v>
      </c>
      <c r="C15" s="1">
        <v>0.1</v>
      </c>
      <c r="D15" s="1">
        <v>0.01</v>
      </c>
      <c r="E15" s="1">
        <v>1E-3</v>
      </c>
      <c r="F15" s="1">
        <v>1E-4</v>
      </c>
      <c r="G15" s="1">
        <v>1.0000000000000001E-5</v>
      </c>
      <c r="H15" s="1">
        <v>9.9999999999999995E-7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3"/>
      <c r="B16" s="87" t="s">
        <v>10</v>
      </c>
      <c r="C16" s="87"/>
      <c r="D16" s="87"/>
      <c r="E16" s="87"/>
      <c r="F16" s="87"/>
      <c r="G16" s="87"/>
      <c r="H16" s="87"/>
      <c r="I16" s="1"/>
      <c r="J16" s="1"/>
      <c r="K16" s="1"/>
      <c r="L16" s="1"/>
      <c r="M16" s="19"/>
      <c r="N16" s="19"/>
      <c r="O16" s="1"/>
      <c r="P16" s="1"/>
      <c r="Q16" s="1"/>
    </row>
    <row r="17" spans="1:20" x14ac:dyDescent="0.55000000000000004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/>
      <c r="J17" s="1"/>
      <c r="K17" s="1"/>
      <c r="L17" s="40"/>
      <c r="M17" s="97" t="s">
        <v>41</v>
      </c>
      <c r="N17" s="97"/>
      <c r="O17" s="17" t="s">
        <v>84</v>
      </c>
      <c r="P17" s="1" t="s">
        <v>3</v>
      </c>
      <c r="Q17" s="1"/>
      <c r="R17" t="s">
        <v>104</v>
      </c>
      <c r="T17" s="23" t="s">
        <v>105</v>
      </c>
    </row>
    <row r="18" spans="1:20" x14ac:dyDescent="0.55000000000000004">
      <c r="A18" s="1" t="s">
        <v>5</v>
      </c>
      <c r="B18" s="1">
        <v>23</v>
      </c>
      <c r="C18" s="1">
        <v>5</v>
      </c>
      <c r="D18" s="1"/>
      <c r="E18" s="1"/>
      <c r="F18" s="1"/>
      <c r="G18" s="1"/>
      <c r="H18" s="1"/>
      <c r="I18" s="34">
        <v>1</v>
      </c>
      <c r="J18" s="1">
        <f>(B18+B19)/2</f>
        <v>30.5</v>
      </c>
      <c r="K18" s="1">
        <f>J18/(0.01*I18)</f>
        <v>3050</v>
      </c>
      <c r="M18" s="36" t="s">
        <v>42</v>
      </c>
      <c r="N18" s="36">
        <v>1</v>
      </c>
      <c r="O18">
        <f>AVERAGE(N18:N19)</f>
        <v>1.5</v>
      </c>
      <c r="P18">
        <f>O18/0.3</f>
        <v>5</v>
      </c>
      <c r="R18">
        <f>AVERAGE(P18,P20,P22)</f>
        <v>162.7777777777778</v>
      </c>
      <c r="T18">
        <f>STDEV(P18,P20,P22)</f>
        <v>138.61751265556171</v>
      </c>
    </row>
    <row r="19" spans="1:20" x14ac:dyDescent="0.55000000000000004">
      <c r="A19" s="1" t="s">
        <v>6</v>
      </c>
      <c r="B19" s="1">
        <v>38</v>
      </c>
      <c r="C19" s="1">
        <v>3</v>
      </c>
      <c r="D19" s="1"/>
      <c r="E19" s="1"/>
      <c r="F19" s="1"/>
      <c r="G19" s="1"/>
      <c r="H19" s="1"/>
      <c r="I19" s="34">
        <v>0.1</v>
      </c>
      <c r="J19" s="1">
        <f>(C18+C19)/2</f>
        <v>4</v>
      </c>
      <c r="K19" s="1">
        <f>J19/(0.01*I19)</f>
        <v>4000</v>
      </c>
      <c r="M19" s="36" t="s">
        <v>43</v>
      </c>
      <c r="N19" s="36">
        <v>2</v>
      </c>
    </row>
    <row r="20" spans="1:20" ht="28.8" x14ac:dyDescent="0.55000000000000004">
      <c r="A20" s="3" t="s">
        <v>7</v>
      </c>
      <c r="B20" s="1">
        <v>1</v>
      </c>
      <c r="C20" s="1">
        <v>0.1</v>
      </c>
      <c r="D20" s="1">
        <v>0.01</v>
      </c>
      <c r="E20" s="1">
        <v>1E-3</v>
      </c>
      <c r="F20" s="1">
        <v>1E-4</v>
      </c>
      <c r="G20" s="1">
        <v>1.0000000000000001E-5</v>
      </c>
      <c r="H20" s="1">
        <v>9.9999999999999995E-7</v>
      </c>
      <c r="I20" s="1"/>
      <c r="J20" s="1"/>
      <c r="K20" s="1"/>
      <c r="M20" s="36" t="s">
        <v>44</v>
      </c>
      <c r="N20" s="36">
        <v>76</v>
      </c>
      <c r="O20">
        <f xml:space="preserve"> (N20+N21)/2</f>
        <v>79.5</v>
      </c>
      <c r="P20">
        <f>O20/0.3</f>
        <v>265</v>
      </c>
    </row>
    <row r="21" spans="1:20" x14ac:dyDescent="0.55000000000000004">
      <c r="A21" s="1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45</v>
      </c>
      <c r="N21" s="36">
        <v>83</v>
      </c>
    </row>
    <row r="22" spans="1:20" x14ac:dyDescent="0.55000000000000004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1"/>
      <c r="J22" s="84"/>
      <c r="K22" s="80"/>
      <c r="M22" s="36" t="s">
        <v>46</v>
      </c>
      <c r="N22" s="36">
        <v>61</v>
      </c>
      <c r="O22">
        <f xml:space="preserve"> (N22+N23)/2</f>
        <v>65.5</v>
      </c>
      <c r="P22">
        <f>O22/0.3</f>
        <v>218.33333333333334</v>
      </c>
    </row>
    <row r="23" spans="1:20" x14ac:dyDescent="0.55000000000000004">
      <c r="A23" s="1" t="s">
        <v>5</v>
      </c>
      <c r="B23" s="1"/>
      <c r="C23" s="1"/>
      <c r="D23" s="1"/>
      <c r="E23" s="1"/>
      <c r="F23" s="1"/>
      <c r="G23" s="1"/>
      <c r="H23" s="1"/>
      <c r="I23" s="1">
        <v>1E-4</v>
      </c>
      <c r="J23" s="1">
        <f>(F23+F24)/2</f>
        <v>0</v>
      </c>
      <c r="K23" s="1">
        <f>J23/(0.01*I23)</f>
        <v>0</v>
      </c>
      <c r="M23" s="36" t="s">
        <v>47</v>
      </c>
      <c r="N23" s="36">
        <v>70</v>
      </c>
    </row>
    <row r="24" spans="1:20" x14ac:dyDescent="0.55000000000000004">
      <c r="A24" s="1" t="s">
        <v>6</v>
      </c>
      <c r="B24" s="1"/>
      <c r="C24" s="1"/>
      <c r="D24" s="1"/>
      <c r="E24" s="1"/>
      <c r="F24" s="1"/>
      <c r="G24" s="1"/>
      <c r="H24" s="1"/>
      <c r="I24" s="1">
        <v>1.0000000000000001E-5</v>
      </c>
      <c r="J24" s="1">
        <f>(G23+G24)/2</f>
        <v>0</v>
      </c>
      <c r="K24" s="1">
        <f>J24/(0.01*I24)</f>
        <v>0</v>
      </c>
    </row>
    <row r="25" spans="1:20" ht="28.8" x14ac:dyDescent="0.55000000000000004">
      <c r="A25" s="3" t="s">
        <v>7</v>
      </c>
      <c r="B25" s="1">
        <v>1</v>
      </c>
      <c r="C25" s="1">
        <v>0.1</v>
      </c>
      <c r="D25" s="1">
        <v>0.01</v>
      </c>
      <c r="E25" s="1">
        <v>1E-3</v>
      </c>
      <c r="F25" s="1">
        <v>1E-4</v>
      </c>
      <c r="G25" s="1">
        <v>1.0000000000000001E-5</v>
      </c>
      <c r="H25" s="1">
        <v>9.9999999999999995E-7</v>
      </c>
      <c r="I25" s="1"/>
      <c r="J25" s="1"/>
      <c r="K25" s="1"/>
    </row>
    <row r="26" spans="1:20" x14ac:dyDescent="0.55000000000000004">
      <c r="A26" s="1"/>
      <c r="B26" s="87" t="s">
        <v>38</v>
      </c>
      <c r="C26" s="87"/>
      <c r="D26" s="87"/>
      <c r="E26" s="87"/>
      <c r="F26" s="87"/>
      <c r="G26" s="87"/>
      <c r="H26" s="87"/>
      <c r="I26" s="1"/>
      <c r="J26" s="1"/>
      <c r="K26" s="1"/>
    </row>
    <row r="27" spans="1:20" x14ac:dyDescent="0.55000000000000004">
      <c r="A27" s="1"/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/>
      <c r="J27" s="1"/>
      <c r="K27" s="1"/>
    </row>
    <row r="28" spans="1:20" x14ac:dyDescent="0.55000000000000004">
      <c r="A28" s="1" t="s">
        <v>5</v>
      </c>
      <c r="B28" s="1"/>
      <c r="C28" s="1"/>
      <c r="D28" s="1"/>
      <c r="E28" s="1"/>
      <c r="F28" s="1"/>
      <c r="G28" s="1"/>
      <c r="H28" s="1"/>
      <c r="I28" s="1">
        <v>1E-4</v>
      </c>
      <c r="J28" s="1">
        <f>(F28+F29)/2</f>
        <v>0</v>
      </c>
      <c r="K28" s="1">
        <f>J28/(0.01*I28)</f>
        <v>0</v>
      </c>
    </row>
    <row r="29" spans="1:20" x14ac:dyDescent="0.55000000000000004">
      <c r="A29" s="1" t="s">
        <v>6</v>
      </c>
      <c r="B29" s="1"/>
      <c r="C29" s="1"/>
      <c r="D29" s="1"/>
      <c r="E29" s="1"/>
      <c r="F29" s="1"/>
      <c r="G29" s="1"/>
      <c r="H29" s="1"/>
      <c r="I29" s="1">
        <v>1.0000000000000001E-5</v>
      </c>
      <c r="J29" s="1">
        <f>(G28+G29)/2</f>
        <v>0</v>
      </c>
      <c r="K29" s="1">
        <f>J29/(0.01*I29)</f>
        <v>0</v>
      </c>
    </row>
    <row r="30" spans="1:20" ht="28.8" x14ac:dyDescent="0.55000000000000004">
      <c r="A30" s="3" t="s">
        <v>7</v>
      </c>
      <c r="B30" s="1">
        <v>1</v>
      </c>
      <c r="C30" s="1">
        <v>0.1</v>
      </c>
      <c r="D30" s="1">
        <v>0.01</v>
      </c>
      <c r="E30" s="1">
        <v>1E-3</v>
      </c>
      <c r="F30" s="1">
        <v>1E-4</v>
      </c>
      <c r="G30" s="1">
        <v>1.0000000000000001E-5</v>
      </c>
      <c r="H30" s="1">
        <v>9.9999999999999995E-7</v>
      </c>
      <c r="I30" s="1"/>
      <c r="J30" s="1"/>
      <c r="K30" s="1"/>
    </row>
    <row r="31" spans="1:20" x14ac:dyDescent="0.55000000000000004">
      <c r="A31" s="3"/>
      <c r="B31" s="85" t="s">
        <v>39</v>
      </c>
      <c r="C31" s="86"/>
      <c r="D31" s="86"/>
      <c r="E31" s="86"/>
      <c r="F31" s="86"/>
      <c r="G31" s="86"/>
      <c r="H31" s="86"/>
      <c r="I31" s="1"/>
      <c r="J31" s="1"/>
      <c r="K31" s="1"/>
    </row>
    <row r="32" spans="1:20" x14ac:dyDescent="0.55000000000000004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/>
      <c r="J32" s="1"/>
      <c r="K32" s="1"/>
    </row>
    <row r="33" spans="1:11" x14ac:dyDescent="0.55000000000000004">
      <c r="A33" s="1" t="s">
        <v>5</v>
      </c>
      <c r="B33" s="1"/>
      <c r="C33" s="1"/>
      <c r="D33" s="1"/>
      <c r="E33" s="1"/>
      <c r="F33" s="1"/>
      <c r="G33" s="1"/>
      <c r="H33" s="1"/>
      <c r="I33" s="1">
        <v>1E-4</v>
      </c>
      <c r="J33" s="1">
        <f>(F33+F34)/2</f>
        <v>0</v>
      </c>
      <c r="K33" s="1">
        <f>J33/(0.01*I33)</f>
        <v>0</v>
      </c>
    </row>
    <row r="34" spans="1:11" x14ac:dyDescent="0.55000000000000004">
      <c r="A34" s="1" t="s">
        <v>6</v>
      </c>
      <c r="B34" s="1"/>
      <c r="C34" s="1"/>
      <c r="D34" s="1"/>
      <c r="E34" s="1"/>
      <c r="F34" s="1"/>
      <c r="G34" s="1"/>
      <c r="H34" s="1"/>
      <c r="I34" s="1">
        <v>1.0000000000000001E-5</v>
      </c>
      <c r="J34" s="1">
        <f>(G33+G34)/2</f>
        <v>0</v>
      </c>
      <c r="K34" s="1">
        <f>J34/(0.01*I34)</f>
        <v>0</v>
      </c>
    </row>
    <row r="35" spans="1:11" ht="28.8" x14ac:dyDescent="0.55000000000000004">
      <c r="A35" s="3" t="s">
        <v>7</v>
      </c>
      <c r="B35" s="1">
        <v>1</v>
      </c>
      <c r="C35" s="1">
        <v>0.1</v>
      </c>
      <c r="D35" s="1">
        <v>0.01</v>
      </c>
      <c r="E35" s="1">
        <v>1E-3</v>
      </c>
      <c r="F35" s="1">
        <v>1E-4</v>
      </c>
      <c r="G35" s="1">
        <v>1.0000000000000001E-5</v>
      </c>
      <c r="H35" s="1">
        <v>9.9999999999999995E-7</v>
      </c>
      <c r="I35" s="1"/>
      <c r="J35" s="1"/>
      <c r="K35" s="1"/>
    </row>
    <row r="36" spans="1:11" x14ac:dyDescent="0.55000000000000004">
      <c r="A36" s="3"/>
      <c r="B36" s="85" t="s">
        <v>13</v>
      </c>
      <c r="C36" s="86"/>
      <c r="D36" s="86"/>
      <c r="E36" s="86"/>
      <c r="F36" s="86"/>
      <c r="G36" s="86"/>
      <c r="H36" s="86"/>
      <c r="I36" s="1"/>
      <c r="J36" s="1"/>
      <c r="K36" s="1"/>
    </row>
    <row r="37" spans="1:11" x14ac:dyDescent="0.55000000000000004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/>
      <c r="J37" s="1"/>
      <c r="K37" s="1"/>
    </row>
    <row r="38" spans="1:11" x14ac:dyDescent="0.55000000000000004">
      <c r="A38" s="1" t="s">
        <v>5</v>
      </c>
      <c r="B38" s="1">
        <v>5</v>
      </c>
      <c r="C38" s="1"/>
      <c r="D38" s="1"/>
      <c r="E38" s="1"/>
      <c r="F38" s="1"/>
      <c r="G38" s="1"/>
      <c r="H38" s="1"/>
      <c r="I38" s="1">
        <v>1</v>
      </c>
      <c r="J38" s="1">
        <f>(B38+B39)/2</f>
        <v>5</v>
      </c>
      <c r="K38" s="1">
        <f>J38/(0.01*I38)</f>
        <v>500</v>
      </c>
    </row>
    <row r="39" spans="1:11" x14ac:dyDescent="0.55000000000000004">
      <c r="A39" s="1" t="s">
        <v>6</v>
      </c>
      <c r="B39" s="1">
        <v>5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ht="28.8" x14ac:dyDescent="0.55000000000000004">
      <c r="A40" s="3" t="s">
        <v>7</v>
      </c>
      <c r="B40" s="1">
        <v>1</v>
      </c>
      <c r="C40" s="1">
        <v>0.1</v>
      </c>
      <c r="D40" s="1">
        <v>0.01</v>
      </c>
      <c r="E40" s="1">
        <v>1E-3</v>
      </c>
      <c r="F40" s="1">
        <v>1E-4</v>
      </c>
      <c r="G40" s="1">
        <v>1.0000000000000001E-5</v>
      </c>
      <c r="H40" s="1">
        <v>9.9999999999999995E-7</v>
      </c>
      <c r="I40" s="1"/>
      <c r="J40" s="1"/>
      <c r="K40" s="1"/>
    </row>
    <row r="41" spans="1:11" ht="14.4" customHeight="1" x14ac:dyDescent="0.55000000000000004">
      <c r="A41" s="1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1"/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1"/>
      <c r="J42" s="84"/>
      <c r="K42" s="80"/>
    </row>
    <row r="43" spans="1:11" x14ac:dyDescent="0.55000000000000004">
      <c r="A43" s="1" t="s">
        <v>5</v>
      </c>
      <c r="B43" s="1">
        <v>3</v>
      </c>
      <c r="C43" s="1"/>
      <c r="D43" s="1"/>
      <c r="E43" s="1"/>
      <c r="F43" s="1"/>
      <c r="G43" s="1"/>
      <c r="H43" s="1"/>
      <c r="I43" s="1">
        <v>1</v>
      </c>
      <c r="J43" s="1">
        <f>(B43+B44)/2</f>
        <v>3.5</v>
      </c>
      <c r="K43" s="1">
        <f>J43/(0.01*I43)</f>
        <v>350</v>
      </c>
    </row>
    <row r="44" spans="1:11" x14ac:dyDescent="0.55000000000000004">
      <c r="A44" s="1" t="s">
        <v>6</v>
      </c>
      <c r="B44" s="1">
        <v>4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 ht="28.8" x14ac:dyDescent="0.55000000000000004">
      <c r="A45" s="3" t="s">
        <v>7</v>
      </c>
      <c r="B45" s="1">
        <v>1</v>
      </c>
      <c r="C45" s="1">
        <v>0.1</v>
      </c>
      <c r="D45" s="1">
        <v>0.01</v>
      </c>
      <c r="E45" s="1">
        <v>1E-3</v>
      </c>
      <c r="F45" s="1">
        <v>1E-4</v>
      </c>
      <c r="G45" s="1">
        <v>1.0000000000000001E-5</v>
      </c>
      <c r="H45" s="1">
        <v>9.9999999999999995E-7</v>
      </c>
      <c r="I45" s="1"/>
      <c r="J45" s="1"/>
      <c r="K45" s="1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M17:N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CBDC-B287-4849-9E8C-2B230A475478}">
  <dimension ref="A1:T91"/>
  <sheetViews>
    <sheetView topLeftCell="D12" zoomScaleNormal="100" workbookViewId="0">
      <selection activeCell="T18" sqref="T18"/>
    </sheetView>
  </sheetViews>
  <sheetFormatPr defaultRowHeight="14.4" x14ac:dyDescent="0.55000000000000004"/>
  <sheetData>
    <row r="1" spans="1:17" x14ac:dyDescent="0.55000000000000004">
      <c r="A1" s="34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33"/>
      <c r="M1" s="94" t="s">
        <v>15</v>
      </c>
      <c r="N1" s="83" t="s">
        <v>1</v>
      </c>
      <c r="O1" s="84" t="s">
        <v>2</v>
      </c>
      <c r="P1" s="80" t="s">
        <v>3</v>
      </c>
      <c r="Q1" s="34"/>
    </row>
    <row r="2" spans="1:17" x14ac:dyDescent="0.55000000000000004">
      <c r="A2" s="34"/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80"/>
      <c r="J2" s="84"/>
      <c r="K2" s="80"/>
      <c r="L2" s="32"/>
      <c r="M2" s="95"/>
      <c r="N2" s="80"/>
      <c r="O2" s="84"/>
      <c r="P2" s="80"/>
      <c r="Q2" s="34" t="s">
        <v>4</v>
      </c>
    </row>
    <row r="3" spans="1:17" x14ac:dyDescent="0.55000000000000004">
      <c r="A3" s="34" t="s">
        <v>5</v>
      </c>
      <c r="B3" s="34"/>
      <c r="C3" s="34"/>
      <c r="D3" s="34">
        <v>82</v>
      </c>
      <c r="E3" s="34">
        <v>18</v>
      </c>
      <c r="F3" s="34"/>
      <c r="G3" s="34"/>
      <c r="H3" s="34"/>
      <c r="I3" s="34">
        <v>0.01</v>
      </c>
      <c r="J3" s="34">
        <f>D3</f>
        <v>82</v>
      </c>
      <c r="K3" s="34">
        <f>J3/(0.01*I3)</f>
        <v>820000</v>
      </c>
      <c r="L3" s="34"/>
      <c r="M3" s="95"/>
      <c r="N3" s="34">
        <v>0.01</v>
      </c>
      <c r="O3" s="34">
        <f>AVERAGE(J3,J8,J13)</f>
        <v>93.666666666666671</v>
      </c>
      <c r="P3" s="34">
        <f>O3/(0.01*N3)</f>
        <v>936666.66666666663</v>
      </c>
      <c r="Q3" s="34">
        <f>STDEV(K3,K8,K13)</f>
        <v>125830.57392117883</v>
      </c>
    </row>
    <row r="4" spans="1:17" x14ac:dyDescent="0.55000000000000004">
      <c r="A4" s="34" t="s">
        <v>6</v>
      </c>
      <c r="B4" s="34"/>
      <c r="C4" s="34"/>
      <c r="D4" s="34"/>
      <c r="E4" s="34"/>
      <c r="F4" s="34"/>
      <c r="G4" s="34"/>
      <c r="H4" s="34"/>
      <c r="I4" s="34">
        <v>1E-3</v>
      </c>
      <c r="J4" s="34">
        <f>E3</f>
        <v>18</v>
      </c>
      <c r="K4" s="34">
        <f>J4/(0.01*I4)</f>
        <v>1799999.9999999998</v>
      </c>
      <c r="L4" s="34"/>
      <c r="M4" s="96"/>
      <c r="N4" s="34">
        <v>1E-3</v>
      </c>
      <c r="O4" s="34">
        <f>AVERAGE(J4,J9,J14)</f>
        <v>16.666666666666668</v>
      </c>
      <c r="P4" s="34">
        <f>O4/(0.01*N4)</f>
        <v>1666666.6666666667</v>
      </c>
      <c r="Q4" s="34">
        <f>STDEV(K4,K9,K14)</f>
        <v>152752.52316519467</v>
      </c>
    </row>
    <row r="5" spans="1:17" ht="28.8" x14ac:dyDescent="0.55000000000000004">
      <c r="A5" s="32" t="s">
        <v>7</v>
      </c>
      <c r="B5" s="34">
        <v>1</v>
      </c>
      <c r="C5" s="34">
        <v>0.1</v>
      </c>
      <c r="D5" s="34">
        <v>0.01</v>
      </c>
      <c r="E5" s="34">
        <v>1E-3</v>
      </c>
      <c r="F5" s="34">
        <v>1E-4</v>
      </c>
      <c r="G5" s="34">
        <v>1.0000000000000001E-5</v>
      </c>
      <c r="H5" s="34">
        <v>9.9999999999999995E-7</v>
      </c>
      <c r="I5" s="34"/>
      <c r="J5" s="34"/>
      <c r="K5" s="34"/>
      <c r="L5" s="34"/>
      <c r="M5" s="34"/>
      <c r="N5" s="34"/>
      <c r="O5" s="34"/>
      <c r="P5" s="34"/>
      <c r="Q5" s="34"/>
    </row>
    <row r="6" spans="1:17" x14ac:dyDescent="0.55000000000000004">
      <c r="A6" s="34"/>
      <c r="B6" s="82" t="s">
        <v>8</v>
      </c>
      <c r="C6" s="82"/>
      <c r="D6" s="82"/>
      <c r="E6" s="82"/>
      <c r="F6" s="82"/>
      <c r="G6" s="82"/>
      <c r="H6" s="82"/>
      <c r="I6" s="34"/>
      <c r="J6" s="34"/>
      <c r="K6" s="34"/>
      <c r="L6" s="34"/>
      <c r="M6" s="91" t="s">
        <v>16</v>
      </c>
      <c r="N6" s="83" t="s">
        <v>1</v>
      </c>
      <c r="O6" s="84" t="s">
        <v>2</v>
      </c>
      <c r="P6" s="80" t="s">
        <v>3</v>
      </c>
      <c r="Q6" s="34"/>
    </row>
    <row r="7" spans="1:17" x14ac:dyDescent="0.55000000000000004">
      <c r="A7" s="34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/>
      <c r="J7" s="34"/>
      <c r="K7" s="34"/>
      <c r="L7" s="34"/>
      <c r="M7" s="92"/>
      <c r="N7" s="80"/>
      <c r="O7" s="84"/>
      <c r="P7" s="80"/>
      <c r="Q7" s="34" t="s">
        <v>4</v>
      </c>
    </row>
    <row r="8" spans="1:17" x14ac:dyDescent="0.55000000000000004">
      <c r="A8" s="34" t="s">
        <v>5</v>
      </c>
      <c r="B8" s="34"/>
      <c r="C8" s="34"/>
      <c r="D8" s="34">
        <v>118</v>
      </c>
      <c r="E8" s="34">
        <v>18</v>
      </c>
      <c r="F8" s="34"/>
      <c r="G8" s="34"/>
      <c r="H8" s="34"/>
      <c r="I8" s="34">
        <v>0.01</v>
      </c>
      <c r="J8" s="34">
        <f>(D8+D9)/2</f>
        <v>107</v>
      </c>
      <c r="K8" s="34">
        <f>J8/(0.01*I8)</f>
        <v>1070000</v>
      </c>
      <c r="L8" s="34"/>
      <c r="M8" s="92"/>
      <c r="N8" s="34">
        <v>1</v>
      </c>
      <c r="O8" s="34">
        <f>AVERAGE(J18,J23,J28)</f>
        <v>7.833333333333333</v>
      </c>
      <c r="P8" s="34">
        <f>O8/(0.01*N8)</f>
        <v>783.33333333333326</v>
      </c>
      <c r="Q8" s="34">
        <f>STDEV(K18,K23,K28)</f>
        <v>1356.7731325956206</v>
      </c>
    </row>
    <row r="9" spans="1:17" x14ac:dyDescent="0.55000000000000004">
      <c r="A9" s="34" t="s">
        <v>6</v>
      </c>
      <c r="B9" s="34"/>
      <c r="C9" s="34"/>
      <c r="D9" s="34">
        <v>96</v>
      </c>
      <c r="E9" s="34">
        <v>16</v>
      </c>
      <c r="F9" s="34"/>
      <c r="G9" s="34"/>
      <c r="H9" s="34"/>
      <c r="I9" s="34">
        <v>1E-3</v>
      </c>
      <c r="J9" s="34">
        <f>(E8+E9)/2</f>
        <v>17</v>
      </c>
      <c r="K9" s="34">
        <f>J9/(0.01*I9)</f>
        <v>1699999.9999999998</v>
      </c>
      <c r="L9" s="34"/>
      <c r="M9" s="93"/>
      <c r="N9" s="34">
        <v>0.1</v>
      </c>
      <c r="O9" s="34">
        <f>AVERAGE(J19)</f>
        <v>4</v>
      </c>
      <c r="P9" s="34">
        <f>O9/(0.01*N9)</f>
        <v>4000</v>
      </c>
      <c r="Q9" s="34">
        <f>STDEV(K19,K24,K29)</f>
        <v>2309.4010767585032</v>
      </c>
    </row>
    <row r="10" spans="1:17" ht="28.8" x14ac:dyDescent="0.55000000000000004">
      <c r="A10" s="32" t="s">
        <v>7</v>
      </c>
      <c r="B10" s="34">
        <v>1</v>
      </c>
      <c r="C10" s="34">
        <v>0.1</v>
      </c>
      <c r="D10" s="34">
        <v>0.01</v>
      </c>
      <c r="E10" s="34">
        <v>1E-3</v>
      </c>
      <c r="F10" s="34">
        <v>1E-4</v>
      </c>
      <c r="G10" s="34">
        <v>1.0000000000000001E-5</v>
      </c>
      <c r="H10" s="34">
        <v>9.9999999999999995E-7</v>
      </c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55000000000000004">
      <c r="A11" s="32"/>
      <c r="B11" s="82" t="s">
        <v>9</v>
      </c>
      <c r="C11" s="82"/>
      <c r="D11" s="82"/>
      <c r="E11" s="82"/>
      <c r="F11" s="82"/>
      <c r="G11" s="82"/>
      <c r="H11" s="82"/>
      <c r="I11" s="34"/>
      <c r="J11" s="34"/>
      <c r="K11" s="34"/>
      <c r="L11" s="34"/>
      <c r="M11" s="88" t="s">
        <v>17</v>
      </c>
      <c r="N11" s="83" t="s">
        <v>1</v>
      </c>
      <c r="O11" s="84" t="s">
        <v>2</v>
      </c>
      <c r="P11" s="80" t="s">
        <v>3</v>
      </c>
      <c r="Q11" s="34"/>
    </row>
    <row r="12" spans="1:17" x14ac:dyDescent="0.55000000000000004">
      <c r="A12" s="34"/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/>
      <c r="J12" s="34"/>
      <c r="K12" s="34"/>
      <c r="L12" s="34"/>
      <c r="M12" s="89"/>
      <c r="N12" s="80"/>
      <c r="O12" s="84"/>
      <c r="P12" s="80"/>
      <c r="Q12" s="34" t="s">
        <v>4</v>
      </c>
    </row>
    <row r="13" spans="1:17" x14ac:dyDescent="0.55000000000000004">
      <c r="A13" s="34" t="s">
        <v>5</v>
      </c>
      <c r="B13" s="34"/>
      <c r="C13" s="34"/>
      <c r="D13" s="34">
        <v>84</v>
      </c>
      <c r="E13" s="34"/>
      <c r="F13" s="34"/>
      <c r="G13" s="34"/>
      <c r="H13" s="34"/>
      <c r="I13" s="34">
        <v>0.01</v>
      </c>
      <c r="J13" s="34">
        <f>(D13+D14)/2</f>
        <v>92</v>
      </c>
      <c r="K13" s="34">
        <f>J13/(0.01*I13)</f>
        <v>920000</v>
      </c>
      <c r="L13" s="34"/>
      <c r="M13" s="89"/>
      <c r="N13" s="34">
        <v>1</v>
      </c>
      <c r="O13" s="34">
        <f>AVERAGE(J38,J43,J33)</f>
        <v>2.5</v>
      </c>
      <c r="P13" s="34">
        <f>O13/(0.01*N13)</f>
        <v>250</v>
      </c>
      <c r="Q13" s="34">
        <f>STDEV(K33,K38,K43)</f>
        <v>250</v>
      </c>
    </row>
    <row r="14" spans="1:17" x14ac:dyDescent="0.55000000000000004">
      <c r="A14" s="34" t="s">
        <v>6</v>
      </c>
      <c r="B14" s="34"/>
      <c r="C14" s="34"/>
      <c r="D14" s="34">
        <v>100</v>
      </c>
      <c r="E14" s="34">
        <v>15</v>
      </c>
      <c r="F14" s="34"/>
      <c r="G14" s="34"/>
      <c r="H14" s="34"/>
      <c r="I14" s="34">
        <v>1E-3</v>
      </c>
      <c r="J14" s="34">
        <f>15</f>
        <v>15</v>
      </c>
      <c r="K14" s="34">
        <f>J14/(0.01*I14)</f>
        <v>1499999.9999999998</v>
      </c>
      <c r="L14" s="34"/>
      <c r="M14" s="90"/>
      <c r="N14" s="34">
        <v>1.0000000000000001E-5</v>
      </c>
      <c r="O14" s="34">
        <f>AVERAGE(J34,J39,J44)</f>
        <v>0</v>
      </c>
      <c r="P14" s="34">
        <f>O14/(0.01*N14)</f>
        <v>0</v>
      </c>
      <c r="Q14" s="34" t="e">
        <f>STDEV(K34,K39,K44)</f>
        <v>#DIV/0!</v>
      </c>
    </row>
    <row r="15" spans="1:17" ht="28.8" x14ac:dyDescent="0.55000000000000004">
      <c r="A15" s="32" t="s">
        <v>7</v>
      </c>
      <c r="B15" s="34">
        <v>1</v>
      </c>
      <c r="C15" s="34">
        <v>0.1</v>
      </c>
      <c r="D15" s="34">
        <v>0.01</v>
      </c>
      <c r="E15" s="34">
        <v>1E-3</v>
      </c>
      <c r="F15" s="34">
        <v>1E-4</v>
      </c>
      <c r="G15" s="34">
        <v>1.0000000000000001E-5</v>
      </c>
      <c r="H15" s="34">
        <v>9.9999999999999995E-7</v>
      </c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55000000000000004">
      <c r="A16" s="32"/>
      <c r="B16" s="87" t="s">
        <v>10</v>
      </c>
      <c r="C16" s="87"/>
      <c r="D16" s="87"/>
      <c r="E16" s="87"/>
      <c r="F16" s="87"/>
      <c r="G16" s="87"/>
      <c r="H16" s="87"/>
      <c r="I16" s="34"/>
      <c r="J16" s="34"/>
      <c r="K16" s="34"/>
      <c r="L16" s="34"/>
      <c r="M16" s="19"/>
      <c r="N16" s="19"/>
      <c r="O16" s="34"/>
      <c r="P16" s="34"/>
      <c r="Q16" s="34"/>
    </row>
    <row r="17" spans="1:20" x14ac:dyDescent="0.55000000000000004">
      <c r="A17" s="34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/>
      <c r="J17" s="34"/>
      <c r="K17" s="34"/>
      <c r="L17" s="40"/>
      <c r="M17" s="97" t="s">
        <v>41</v>
      </c>
      <c r="N17" s="97"/>
      <c r="O17" s="17" t="s">
        <v>66</v>
      </c>
      <c r="P17" s="34" t="s">
        <v>3</v>
      </c>
      <c r="Q17" s="34"/>
      <c r="R17" t="s">
        <v>106</v>
      </c>
      <c r="T17" s="23" t="s">
        <v>107</v>
      </c>
    </row>
    <row r="18" spans="1:20" x14ac:dyDescent="0.55000000000000004">
      <c r="A18" s="34" t="s">
        <v>5</v>
      </c>
      <c r="B18" s="34">
        <v>18</v>
      </c>
      <c r="C18" s="34">
        <v>5</v>
      </c>
      <c r="D18" s="34"/>
      <c r="E18" s="34"/>
      <c r="F18" s="34"/>
      <c r="G18" s="34"/>
      <c r="H18" s="34"/>
      <c r="I18" s="34">
        <v>1</v>
      </c>
      <c r="J18" s="34">
        <f>(B18+B19)/2</f>
        <v>23.5</v>
      </c>
      <c r="K18" s="34">
        <f>J18/(0.01*I18)</f>
        <v>2350</v>
      </c>
      <c r="M18" s="36" t="s">
        <v>42</v>
      </c>
      <c r="N18" s="36">
        <v>0</v>
      </c>
      <c r="O18">
        <v>0</v>
      </c>
      <c r="P18">
        <v>0</v>
      </c>
      <c r="R18">
        <f>AVERAGE(P18,P20,P22)</f>
        <v>76.666666666666671</v>
      </c>
      <c r="T18">
        <f>STDEV(P18,P20,P22)</f>
        <v>66.729137397225358</v>
      </c>
    </row>
    <row r="19" spans="1:20" x14ac:dyDescent="0.55000000000000004">
      <c r="A19" s="34" t="s">
        <v>6</v>
      </c>
      <c r="B19" s="34">
        <v>29</v>
      </c>
      <c r="C19" s="34">
        <v>3</v>
      </c>
      <c r="D19" s="34"/>
      <c r="E19" s="34"/>
      <c r="F19" s="34"/>
      <c r="G19" s="34"/>
      <c r="H19" s="34"/>
      <c r="I19" s="34">
        <v>0.1</v>
      </c>
      <c r="J19" s="34">
        <f>(C18+C19)/2</f>
        <v>4</v>
      </c>
      <c r="K19" s="34">
        <f>J19/(0.01*I19)</f>
        <v>4000</v>
      </c>
      <c r="M19" s="36" t="s">
        <v>43</v>
      </c>
      <c r="N19" s="36">
        <v>0</v>
      </c>
    </row>
    <row r="20" spans="1:20" ht="28.8" x14ac:dyDescent="0.55000000000000004">
      <c r="A20" s="32" t="s">
        <v>7</v>
      </c>
      <c r="B20" s="34">
        <v>1</v>
      </c>
      <c r="C20" s="34">
        <v>0.1</v>
      </c>
      <c r="D20" s="34">
        <v>0.01</v>
      </c>
      <c r="E20" s="34">
        <v>1E-3</v>
      </c>
      <c r="F20" s="34">
        <v>1E-4</v>
      </c>
      <c r="G20" s="34">
        <v>1.0000000000000001E-5</v>
      </c>
      <c r="H20" s="34">
        <v>9.9999999999999995E-7</v>
      </c>
      <c r="I20" s="34"/>
      <c r="J20" s="34"/>
      <c r="K20" s="34"/>
      <c r="M20" s="36" t="s">
        <v>44</v>
      </c>
      <c r="N20" s="36">
        <v>42</v>
      </c>
      <c r="O20">
        <f>AVERAGE(N20:N21)</f>
        <v>36.5</v>
      </c>
      <c r="P20">
        <f>O20/0.3</f>
        <v>121.66666666666667</v>
      </c>
    </row>
    <row r="21" spans="1:20" x14ac:dyDescent="0.55000000000000004">
      <c r="A21" s="34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45</v>
      </c>
      <c r="N21" s="36">
        <v>31</v>
      </c>
    </row>
    <row r="22" spans="1:20" x14ac:dyDescent="0.55000000000000004">
      <c r="A22" s="34"/>
      <c r="B22" s="34">
        <v>1</v>
      </c>
      <c r="C22" s="34">
        <v>2</v>
      </c>
      <c r="D22" s="34">
        <v>3</v>
      </c>
      <c r="E22" s="34">
        <v>4</v>
      </c>
      <c r="F22" s="34">
        <v>5</v>
      </c>
      <c r="G22" s="34">
        <v>6</v>
      </c>
      <c r="H22" s="34">
        <v>7</v>
      </c>
      <c r="I22" s="11"/>
      <c r="J22" s="84"/>
      <c r="K22" s="80"/>
      <c r="M22" s="36" t="s">
        <v>46</v>
      </c>
      <c r="N22" s="36">
        <v>31</v>
      </c>
      <c r="O22">
        <f>AVERAGE(N22:N23)</f>
        <v>32.5</v>
      </c>
      <c r="P22">
        <f>O22/0.3</f>
        <v>108.33333333333334</v>
      </c>
    </row>
    <row r="23" spans="1:20" x14ac:dyDescent="0.55000000000000004">
      <c r="A23" s="34" t="s">
        <v>5</v>
      </c>
      <c r="B23" s="34"/>
      <c r="C23" s="34"/>
      <c r="D23" s="34"/>
      <c r="E23" s="34"/>
      <c r="F23" s="34"/>
      <c r="G23" s="34"/>
      <c r="H23" s="34"/>
      <c r="I23" s="34">
        <v>1E-4</v>
      </c>
      <c r="J23" s="34">
        <f>(F23+F24)/2</f>
        <v>0</v>
      </c>
      <c r="K23" s="34">
        <f>J23/(0.01*I23)</f>
        <v>0</v>
      </c>
      <c r="M23" s="36" t="s">
        <v>47</v>
      </c>
      <c r="N23" s="36">
        <v>34</v>
      </c>
    </row>
    <row r="24" spans="1:20" x14ac:dyDescent="0.55000000000000004">
      <c r="A24" s="34" t="s">
        <v>6</v>
      </c>
      <c r="B24" s="34"/>
      <c r="C24" s="34"/>
      <c r="D24" s="34"/>
      <c r="E24" s="34"/>
      <c r="F24" s="34"/>
      <c r="G24" s="34"/>
      <c r="H24" s="34"/>
      <c r="I24" s="34">
        <v>1.0000000000000001E-5</v>
      </c>
      <c r="J24" s="34">
        <f>(G23+G24)/2</f>
        <v>0</v>
      </c>
      <c r="K24" s="34">
        <f>J24/(0.01*I24)</f>
        <v>0</v>
      </c>
    </row>
    <row r="25" spans="1:20" ht="28.8" x14ac:dyDescent="0.55000000000000004">
      <c r="A25" s="32" t="s">
        <v>7</v>
      </c>
      <c r="B25" s="34">
        <v>1</v>
      </c>
      <c r="C25" s="34">
        <v>0.1</v>
      </c>
      <c r="D25" s="34">
        <v>0.01</v>
      </c>
      <c r="E25" s="34">
        <v>1E-3</v>
      </c>
      <c r="F25" s="34">
        <v>1E-4</v>
      </c>
      <c r="G25" s="34">
        <v>1.0000000000000001E-5</v>
      </c>
      <c r="H25" s="34">
        <v>9.9999999999999995E-7</v>
      </c>
      <c r="I25" s="34"/>
      <c r="J25" s="34"/>
      <c r="K25" s="34"/>
    </row>
    <row r="26" spans="1:20" x14ac:dyDescent="0.55000000000000004">
      <c r="A26" s="34"/>
      <c r="B26" s="87" t="s">
        <v>38</v>
      </c>
      <c r="C26" s="87"/>
      <c r="D26" s="87"/>
      <c r="E26" s="87"/>
      <c r="F26" s="87"/>
      <c r="G26" s="87"/>
      <c r="H26" s="87"/>
      <c r="I26" s="34"/>
      <c r="J26" s="34"/>
      <c r="K26" s="34"/>
    </row>
    <row r="27" spans="1:20" x14ac:dyDescent="0.55000000000000004">
      <c r="A27" s="34"/>
      <c r="B27" s="34">
        <v>1</v>
      </c>
      <c r="C27" s="34">
        <v>2</v>
      </c>
      <c r="D27" s="34">
        <v>3</v>
      </c>
      <c r="E27" s="34">
        <v>4</v>
      </c>
      <c r="F27" s="34">
        <v>5</v>
      </c>
      <c r="G27" s="34">
        <v>6</v>
      </c>
      <c r="H27" s="34">
        <v>7</v>
      </c>
      <c r="I27" s="34"/>
      <c r="J27" s="34"/>
      <c r="K27" s="34"/>
    </row>
    <row r="28" spans="1:20" x14ac:dyDescent="0.55000000000000004">
      <c r="A28" s="34" t="s">
        <v>5</v>
      </c>
      <c r="B28" s="34"/>
      <c r="C28" s="34"/>
      <c r="D28" s="34"/>
      <c r="E28" s="34"/>
      <c r="F28" s="34"/>
      <c r="G28" s="34"/>
      <c r="H28" s="34"/>
      <c r="I28" s="34">
        <v>1E-4</v>
      </c>
      <c r="J28" s="34">
        <f>(F28+F29)/2</f>
        <v>0</v>
      </c>
      <c r="K28" s="34">
        <f>J28/(0.01*I28)</f>
        <v>0</v>
      </c>
    </row>
    <row r="29" spans="1:20" x14ac:dyDescent="0.55000000000000004">
      <c r="A29" s="34" t="s">
        <v>6</v>
      </c>
      <c r="B29" s="34"/>
      <c r="C29" s="34"/>
      <c r="D29" s="34"/>
      <c r="E29" s="34"/>
      <c r="F29" s="34"/>
      <c r="G29" s="34"/>
      <c r="H29" s="34"/>
      <c r="I29" s="34">
        <v>1.0000000000000001E-5</v>
      </c>
      <c r="J29" s="34">
        <f>(G28+G29)/2</f>
        <v>0</v>
      </c>
      <c r="K29" s="34">
        <f>J29/(0.01*I29)</f>
        <v>0</v>
      </c>
    </row>
    <row r="30" spans="1:20" ht="28.8" x14ac:dyDescent="0.55000000000000004">
      <c r="A30" s="32" t="s">
        <v>7</v>
      </c>
      <c r="B30" s="34">
        <v>1</v>
      </c>
      <c r="C30" s="34">
        <v>0.1</v>
      </c>
      <c r="D30" s="34">
        <v>0.01</v>
      </c>
      <c r="E30" s="34">
        <v>1E-3</v>
      </c>
      <c r="F30" s="34">
        <v>1E-4</v>
      </c>
      <c r="G30" s="34">
        <v>1.0000000000000001E-5</v>
      </c>
      <c r="H30" s="34">
        <v>9.9999999999999995E-7</v>
      </c>
      <c r="I30" s="34"/>
      <c r="J30" s="34"/>
      <c r="K30" s="34"/>
    </row>
    <row r="31" spans="1:20" x14ac:dyDescent="0.55000000000000004">
      <c r="A31" s="32"/>
      <c r="B31" s="85" t="s">
        <v>39</v>
      </c>
      <c r="C31" s="86"/>
      <c r="D31" s="86"/>
      <c r="E31" s="86"/>
      <c r="F31" s="86"/>
      <c r="G31" s="86"/>
      <c r="H31" s="86"/>
      <c r="I31" s="34"/>
      <c r="J31" s="34"/>
      <c r="K31" s="34"/>
    </row>
    <row r="32" spans="1:20" x14ac:dyDescent="0.55000000000000004">
      <c r="A32" s="34"/>
      <c r="B32" s="34">
        <v>1</v>
      </c>
      <c r="C32" s="34">
        <v>2</v>
      </c>
      <c r="D32" s="34">
        <v>3</v>
      </c>
      <c r="E32" s="34">
        <v>4</v>
      </c>
      <c r="F32" s="34">
        <v>5</v>
      </c>
      <c r="G32" s="34">
        <v>6</v>
      </c>
      <c r="H32" s="34">
        <v>7</v>
      </c>
      <c r="I32" s="34"/>
      <c r="J32" s="34"/>
      <c r="K32" s="34"/>
    </row>
    <row r="33" spans="1:11" x14ac:dyDescent="0.55000000000000004">
      <c r="A33" s="34" t="s">
        <v>5</v>
      </c>
      <c r="B33" s="34"/>
      <c r="C33" s="34"/>
      <c r="D33" s="34"/>
      <c r="E33" s="34"/>
      <c r="F33" s="34"/>
      <c r="G33" s="34"/>
      <c r="H33" s="34"/>
      <c r="I33" s="34">
        <v>1E-4</v>
      </c>
      <c r="J33" s="34">
        <f>(F33+F34)/2</f>
        <v>0</v>
      </c>
      <c r="K33" s="34">
        <f>J33/(0.01*I33)</f>
        <v>0</v>
      </c>
    </row>
    <row r="34" spans="1:11" x14ac:dyDescent="0.55000000000000004">
      <c r="A34" s="34" t="s">
        <v>6</v>
      </c>
      <c r="B34" s="34"/>
      <c r="C34" s="34"/>
      <c r="D34" s="34"/>
      <c r="E34" s="34"/>
      <c r="F34" s="34"/>
      <c r="G34" s="34"/>
      <c r="H34" s="34"/>
      <c r="I34" s="34">
        <v>1.0000000000000001E-5</v>
      </c>
      <c r="J34" s="34">
        <f>(G33+G34)/2</f>
        <v>0</v>
      </c>
      <c r="K34" s="34">
        <f>J34/(0.01*I34)</f>
        <v>0</v>
      </c>
    </row>
    <row r="35" spans="1:11" ht="28.8" x14ac:dyDescent="0.55000000000000004">
      <c r="A35" s="32" t="s">
        <v>7</v>
      </c>
      <c r="B35" s="34">
        <v>1</v>
      </c>
      <c r="C35" s="34">
        <v>0.1</v>
      </c>
      <c r="D35" s="34">
        <v>0.01</v>
      </c>
      <c r="E35" s="34">
        <v>1E-3</v>
      </c>
      <c r="F35" s="34">
        <v>1E-4</v>
      </c>
      <c r="G35" s="34">
        <v>1.0000000000000001E-5</v>
      </c>
      <c r="H35" s="34">
        <v>9.9999999999999995E-7</v>
      </c>
      <c r="I35" s="34"/>
      <c r="J35" s="34"/>
      <c r="K35" s="34"/>
    </row>
    <row r="36" spans="1:11" x14ac:dyDescent="0.55000000000000004">
      <c r="A36" s="32"/>
      <c r="B36" s="85" t="s">
        <v>13</v>
      </c>
      <c r="C36" s="86"/>
      <c r="D36" s="86"/>
      <c r="E36" s="86"/>
      <c r="F36" s="86"/>
      <c r="G36" s="86"/>
      <c r="H36" s="86"/>
      <c r="I36" s="34"/>
      <c r="J36" s="34"/>
      <c r="K36" s="34"/>
    </row>
    <row r="37" spans="1:11" x14ac:dyDescent="0.55000000000000004">
      <c r="A37" s="34"/>
      <c r="B37" s="34">
        <v>1</v>
      </c>
      <c r="C37" s="34">
        <v>2</v>
      </c>
      <c r="D37" s="34">
        <v>3</v>
      </c>
      <c r="E37" s="34">
        <v>4</v>
      </c>
      <c r="F37" s="34">
        <v>5</v>
      </c>
      <c r="G37" s="34">
        <v>6</v>
      </c>
      <c r="H37" s="34">
        <v>7</v>
      </c>
      <c r="I37" s="34"/>
      <c r="J37" s="34"/>
      <c r="K37" s="34"/>
    </row>
    <row r="38" spans="1:11" x14ac:dyDescent="0.55000000000000004">
      <c r="A38" s="34" t="s">
        <v>5</v>
      </c>
      <c r="B38" s="34">
        <v>5</v>
      </c>
      <c r="C38" s="34"/>
      <c r="D38" s="34"/>
      <c r="E38" s="34"/>
      <c r="F38" s="34"/>
      <c r="G38" s="34"/>
      <c r="H38" s="34"/>
      <c r="I38" s="34">
        <v>1</v>
      </c>
      <c r="J38" s="34">
        <f>(B38+B39)/2</f>
        <v>5</v>
      </c>
      <c r="K38" s="34">
        <f>J38/(0.01*I38)</f>
        <v>500</v>
      </c>
    </row>
    <row r="39" spans="1:11" x14ac:dyDescent="0.55000000000000004">
      <c r="A39" s="34" t="s">
        <v>6</v>
      </c>
      <c r="B39" s="34">
        <v>5</v>
      </c>
      <c r="C39" s="34"/>
      <c r="D39" s="34"/>
      <c r="E39" s="34"/>
      <c r="F39" s="34"/>
      <c r="G39" s="34"/>
      <c r="H39" s="34"/>
      <c r="I39" s="34"/>
      <c r="J39" s="34"/>
      <c r="K39" s="34"/>
    </row>
    <row r="40" spans="1:11" ht="28.8" x14ac:dyDescent="0.55000000000000004">
      <c r="A40" s="32" t="s">
        <v>7</v>
      </c>
      <c r="B40" s="34">
        <v>1</v>
      </c>
      <c r="C40" s="34">
        <v>0.1</v>
      </c>
      <c r="D40" s="34">
        <v>0.01</v>
      </c>
      <c r="E40" s="34">
        <v>1E-3</v>
      </c>
      <c r="F40" s="34">
        <v>1E-4</v>
      </c>
      <c r="G40" s="34">
        <v>1.0000000000000001E-5</v>
      </c>
      <c r="H40" s="34">
        <v>9.9999999999999995E-7</v>
      </c>
      <c r="I40" s="34"/>
      <c r="J40" s="34"/>
      <c r="K40" s="34"/>
    </row>
    <row r="41" spans="1:11" ht="14.4" customHeight="1" x14ac:dyDescent="0.55000000000000004">
      <c r="A41" s="34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34"/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11"/>
      <c r="J42" s="84"/>
      <c r="K42" s="80"/>
    </row>
    <row r="43" spans="1:11" x14ac:dyDescent="0.55000000000000004">
      <c r="A43" s="34" t="s">
        <v>5</v>
      </c>
      <c r="B43" s="34">
        <v>2</v>
      </c>
      <c r="C43" s="34"/>
      <c r="D43" s="34"/>
      <c r="E43" s="34"/>
      <c r="F43" s="34"/>
      <c r="G43" s="34"/>
      <c r="H43" s="34"/>
      <c r="I43" s="34">
        <v>1</v>
      </c>
      <c r="J43" s="34">
        <f>(B43+B44)/2</f>
        <v>2.5</v>
      </c>
      <c r="K43" s="34">
        <f>J43/(0.01*I43)</f>
        <v>250</v>
      </c>
    </row>
    <row r="44" spans="1:11" x14ac:dyDescent="0.55000000000000004">
      <c r="A44" s="34" t="s">
        <v>6</v>
      </c>
      <c r="B44" s="34">
        <v>3</v>
      </c>
      <c r="C44" s="34"/>
      <c r="D44" s="34"/>
      <c r="E44" s="34"/>
      <c r="F44" s="34"/>
      <c r="G44" s="34"/>
      <c r="H44" s="34"/>
      <c r="I44" s="34"/>
      <c r="J44" s="34"/>
      <c r="K44" s="34"/>
    </row>
    <row r="45" spans="1:11" ht="28.8" x14ac:dyDescent="0.55000000000000004">
      <c r="A45" s="32" t="s">
        <v>7</v>
      </c>
      <c r="B45" s="34">
        <v>1</v>
      </c>
      <c r="C45" s="34">
        <v>0.1</v>
      </c>
      <c r="D45" s="34">
        <v>0.01</v>
      </c>
      <c r="E45" s="34">
        <v>1E-3</v>
      </c>
      <c r="F45" s="34">
        <v>1E-4</v>
      </c>
      <c r="G45" s="34">
        <v>1.0000000000000001E-5</v>
      </c>
      <c r="H45" s="34">
        <v>9.9999999999999995E-7</v>
      </c>
      <c r="I45" s="34"/>
      <c r="J45" s="34"/>
      <c r="K45" s="34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36:H36"/>
    <mergeCell ref="B41:H41"/>
    <mergeCell ref="J41:J42"/>
    <mergeCell ref="K41:K42"/>
    <mergeCell ref="M17:N17"/>
    <mergeCell ref="B21:H21"/>
    <mergeCell ref="J21:J22"/>
    <mergeCell ref="K21:K22"/>
    <mergeCell ref="B26:H26"/>
    <mergeCell ref="B31:H31"/>
    <mergeCell ref="B16:H16"/>
    <mergeCell ref="B11:H11"/>
    <mergeCell ref="M11:M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98DE-14E0-48FF-B593-45ADE689C0DD}">
  <dimension ref="A1:V91"/>
  <sheetViews>
    <sheetView zoomScaleNormal="100" workbookViewId="0">
      <selection activeCell="S18" sqref="S18"/>
    </sheetView>
  </sheetViews>
  <sheetFormatPr defaultRowHeight="14.4" x14ac:dyDescent="0.55000000000000004"/>
  <sheetData>
    <row r="1" spans="1:17" x14ac:dyDescent="0.55000000000000004">
      <c r="A1" s="47"/>
      <c r="B1" s="82" t="s">
        <v>0</v>
      </c>
      <c r="C1" s="82"/>
      <c r="D1" s="82"/>
      <c r="E1" s="82"/>
      <c r="F1" s="82"/>
      <c r="G1" s="82"/>
      <c r="H1" s="82"/>
      <c r="I1" s="83" t="s">
        <v>1</v>
      </c>
      <c r="J1" s="84" t="s">
        <v>2</v>
      </c>
      <c r="K1" s="80" t="s">
        <v>3</v>
      </c>
      <c r="L1" s="46"/>
      <c r="M1" s="94" t="s">
        <v>15</v>
      </c>
      <c r="N1" s="83" t="s">
        <v>1</v>
      </c>
      <c r="O1" s="84" t="s">
        <v>2</v>
      </c>
      <c r="P1" s="80" t="s">
        <v>3</v>
      </c>
      <c r="Q1" s="47"/>
    </row>
    <row r="2" spans="1:17" x14ac:dyDescent="0.55000000000000004">
      <c r="A2" s="47"/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80"/>
      <c r="J2" s="84"/>
      <c r="K2" s="80"/>
      <c r="L2" s="45"/>
      <c r="M2" s="95"/>
      <c r="N2" s="80"/>
      <c r="O2" s="84"/>
      <c r="P2" s="80"/>
      <c r="Q2" s="47" t="s">
        <v>4</v>
      </c>
    </row>
    <row r="3" spans="1:17" x14ac:dyDescent="0.55000000000000004">
      <c r="A3" s="47" t="s">
        <v>5</v>
      </c>
      <c r="B3" s="47"/>
      <c r="C3" s="47">
        <v>46</v>
      </c>
      <c r="D3" s="47"/>
      <c r="E3" s="47"/>
      <c r="F3" s="47"/>
      <c r="G3" s="47"/>
      <c r="H3" s="47"/>
      <c r="I3" s="47">
        <v>0.1</v>
      </c>
      <c r="J3" s="47">
        <f>(C3+C4)/2</f>
        <v>59.5</v>
      </c>
      <c r="K3" s="47">
        <f>J3/(0.01*I3)</f>
        <v>59500</v>
      </c>
      <c r="L3" s="47"/>
      <c r="M3" s="95"/>
      <c r="N3" s="47">
        <v>0.1</v>
      </c>
      <c r="O3" s="47">
        <f>AVERAGE(J3,J8,J13)</f>
        <v>102.83333333333333</v>
      </c>
      <c r="P3" s="47">
        <f>O3/(0.01*N3)</f>
        <v>102833.33333333333</v>
      </c>
      <c r="Q3" s="47">
        <f>STDEV(K3,K8,K13)</f>
        <v>49644.570028688271</v>
      </c>
    </row>
    <row r="4" spans="1:17" x14ac:dyDescent="0.55000000000000004">
      <c r="A4" s="47" t="s">
        <v>6</v>
      </c>
      <c r="B4" s="47"/>
      <c r="C4" s="47">
        <v>73</v>
      </c>
      <c r="D4" s="47"/>
      <c r="E4" s="47"/>
      <c r="F4" s="47"/>
      <c r="G4" s="47"/>
      <c r="H4" s="47"/>
      <c r="I4" s="47">
        <v>1E-3</v>
      </c>
      <c r="J4" s="47">
        <f>E3</f>
        <v>0</v>
      </c>
      <c r="K4" s="47">
        <f>J4/(0.01*I4)</f>
        <v>0</v>
      </c>
      <c r="L4" s="47"/>
      <c r="M4" s="96"/>
      <c r="N4" s="47">
        <v>0.01</v>
      </c>
      <c r="O4" s="47">
        <f>AVERAGE(J4,J9,J14)</f>
        <v>8.3333333333333339</v>
      </c>
      <c r="P4" s="47">
        <f>O4/(0.01*N4)</f>
        <v>83333.333333333328</v>
      </c>
      <c r="Q4" s="47">
        <f>STDEV(K4,K9,K14)</f>
        <v>144337.56729740644</v>
      </c>
    </row>
    <row r="5" spans="1:17" ht="28.8" x14ac:dyDescent="0.55000000000000004">
      <c r="A5" s="45" t="s">
        <v>7</v>
      </c>
      <c r="B5" s="47">
        <v>1</v>
      </c>
      <c r="C5" s="47">
        <v>0.1</v>
      </c>
      <c r="D5" s="47">
        <v>0.01</v>
      </c>
      <c r="E5" s="47">
        <v>1E-3</v>
      </c>
      <c r="F5" s="47">
        <v>1E-4</v>
      </c>
      <c r="G5" s="47">
        <v>1.0000000000000001E-5</v>
      </c>
      <c r="H5" s="47">
        <v>9.9999999999999995E-7</v>
      </c>
      <c r="I5" s="47"/>
      <c r="J5" s="47"/>
      <c r="K5" s="47"/>
      <c r="L5" s="47"/>
      <c r="M5" s="47"/>
      <c r="N5" s="47"/>
      <c r="O5" s="47"/>
      <c r="P5" s="47"/>
      <c r="Q5" s="47"/>
    </row>
    <row r="6" spans="1:17" x14ac:dyDescent="0.55000000000000004">
      <c r="A6" s="47"/>
      <c r="B6" s="82" t="s">
        <v>8</v>
      </c>
      <c r="C6" s="82"/>
      <c r="D6" s="82"/>
      <c r="E6" s="82"/>
      <c r="F6" s="82"/>
      <c r="G6" s="82"/>
      <c r="H6" s="82"/>
      <c r="I6" s="47"/>
      <c r="J6" s="47"/>
      <c r="K6" s="47"/>
      <c r="L6" s="47"/>
      <c r="M6" s="91" t="s">
        <v>16</v>
      </c>
      <c r="N6" s="83" t="s">
        <v>1</v>
      </c>
      <c r="O6" s="84" t="s">
        <v>2</v>
      </c>
      <c r="P6" s="80" t="s">
        <v>3</v>
      </c>
      <c r="Q6" s="47"/>
    </row>
    <row r="7" spans="1:17" x14ac:dyDescent="0.55000000000000004">
      <c r="A7" s="47"/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/>
      <c r="J7" s="47"/>
      <c r="K7" s="47"/>
      <c r="L7" s="47"/>
      <c r="M7" s="92"/>
      <c r="N7" s="80"/>
      <c r="O7" s="84"/>
      <c r="P7" s="80"/>
      <c r="Q7" s="47" t="s">
        <v>4</v>
      </c>
    </row>
    <row r="8" spans="1:17" x14ac:dyDescent="0.55000000000000004">
      <c r="A8" s="47" t="s">
        <v>5</v>
      </c>
      <c r="B8" s="47"/>
      <c r="C8" s="47">
        <v>146</v>
      </c>
      <c r="D8" s="47">
        <v>25</v>
      </c>
      <c r="E8" s="47"/>
      <c r="F8" s="47"/>
      <c r="G8" s="47"/>
      <c r="H8" s="47"/>
      <c r="I8" s="47">
        <v>0.1</v>
      </c>
      <c r="J8" s="47">
        <f>(C8+C9)/2</f>
        <v>157</v>
      </c>
      <c r="K8" s="47">
        <f>J8/(0.01*I8)</f>
        <v>157000</v>
      </c>
      <c r="L8" s="47"/>
      <c r="M8" s="92"/>
      <c r="N8" s="47">
        <v>1</v>
      </c>
      <c r="O8" s="47">
        <f>AVERAGE(J18)</f>
        <v>0</v>
      </c>
      <c r="P8" s="47">
        <f>O8/(0.01*N8)</f>
        <v>0</v>
      </c>
      <c r="Q8" s="47">
        <f>STDEV(K18,K23,K28)</f>
        <v>0</v>
      </c>
    </row>
    <row r="9" spans="1:17" x14ac:dyDescent="0.55000000000000004">
      <c r="A9" s="47" t="s">
        <v>6</v>
      </c>
      <c r="B9" s="47"/>
      <c r="C9" s="47">
        <v>168</v>
      </c>
      <c r="D9" s="47"/>
      <c r="E9" s="47"/>
      <c r="F9" s="47"/>
      <c r="G9" s="47"/>
      <c r="H9" s="47"/>
      <c r="I9" s="47">
        <v>0.01</v>
      </c>
      <c r="J9" s="47">
        <f>D8</f>
        <v>25</v>
      </c>
      <c r="K9" s="47">
        <f>J9/(0.01*I9)</f>
        <v>250000</v>
      </c>
      <c r="L9" s="47"/>
      <c r="M9" s="93"/>
      <c r="N9" s="47">
        <v>0.1</v>
      </c>
      <c r="O9" s="47">
        <f>AVERAGE(J19)</f>
        <v>0</v>
      </c>
      <c r="P9" s="47">
        <f>O9/(0.01*N9)</f>
        <v>0</v>
      </c>
      <c r="Q9" s="47">
        <f>STDEV(K19,K24,K29)</f>
        <v>0</v>
      </c>
    </row>
    <row r="10" spans="1:17" ht="28.8" x14ac:dyDescent="0.55000000000000004">
      <c r="A10" s="45" t="s">
        <v>7</v>
      </c>
      <c r="B10" s="47">
        <v>1</v>
      </c>
      <c r="C10" s="47">
        <v>0.1</v>
      </c>
      <c r="D10" s="47">
        <v>0.01</v>
      </c>
      <c r="E10" s="47">
        <v>1E-3</v>
      </c>
      <c r="F10" s="47">
        <v>1E-4</v>
      </c>
      <c r="G10" s="47">
        <v>1.0000000000000001E-5</v>
      </c>
      <c r="H10" s="47">
        <v>9.9999999999999995E-7</v>
      </c>
      <c r="I10" s="47"/>
      <c r="J10" s="47"/>
      <c r="K10" s="47"/>
      <c r="L10" s="47"/>
      <c r="M10" s="47"/>
      <c r="N10" s="47"/>
      <c r="O10" s="47"/>
      <c r="P10" s="47"/>
      <c r="Q10" s="47"/>
    </row>
    <row r="11" spans="1:17" x14ac:dyDescent="0.55000000000000004">
      <c r="A11" s="45"/>
      <c r="B11" s="82" t="s">
        <v>9</v>
      </c>
      <c r="C11" s="82"/>
      <c r="D11" s="82"/>
      <c r="E11" s="82"/>
      <c r="F11" s="82"/>
      <c r="G11" s="82"/>
      <c r="H11" s="82"/>
      <c r="I11" s="47"/>
      <c r="J11" s="47"/>
      <c r="K11" s="47"/>
      <c r="L11" s="47"/>
      <c r="M11" s="88" t="s">
        <v>17</v>
      </c>
      <c r="N11" s="83" t="s">
        <v>1</v>
      </c>
      <c r="O11" s="84" t="s">
        <v>2</v>
      </c>
      <c r="P11" s="80" t="s">
        <v>3</v>
      </c>
      <c r="Q11" s="47"/>
    </row>
    <row r="12" spans="1:17" x14ac:dyDescent="0.55000000000000004">
      <c r="A12" s="47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/>
      <c r="J12" s="47"/>
      <c r="K12" s="47"/>
      <c r="L12" s="47"/>
      <c r="M12" s="89"/>
      <c r="N12" s="80"/>
      <c r="O12" s="84"/>
      <c r="P12" s="80"/>
      <c r="Q12" s="47" t="s">
        <v>4</v>
      </c>
    </row>
    <row r="13" spans="1:17" x14ac:dyDescent="0.55000000000000004">
      <c r="A13" s="47" t="s">
        <v>5</v>
      </c>
      <c r="B13" s="47"/>
      <c r="C13" s="47">
        <v>87</v>
      </c>
      <c r="D13" s="47"/>
      <c r="E13" s="47"/>
      <c r="F13" s="47"/>
      <c r="G13" s="47"/>
      <c r="H13" s="47"/>
      <c r="I13" s="47">
        <v>0.1</v>
      </c>
      <c r="J13" s="47">
        <f>(C13+C14)/2</f>
        <v>92</v>
      </c>
      <c r="K13" s="47">
        <f>J13/(0.01*I13)</f>
        <v>92000</v>
      </c>
      <c r="L13" s="47"/>
      <c r="M13" s="89"/>
      <c r="N13" s="47">
        <v>1</v>
      </c>
      <c r="O13" s="47">
        <f>AVERAGE(J38,J43)</f>
        <v>0</v>
      </c>
      <c r="P13" s="47">
        <f>O13/(0.01*N13)</f>
        <v>0</v>
      </c>
      <c r="Q13" s="47">
        <f>STDEV(K33,K38,K43)</f>
        <v>0</v>
      </c>
    </row>
    <row r="14" spans="1:17" x14ac:dyDescent="0.55000000000000004">
      <c r="A14" s="47" t="s">
        <v>6</v>
      </c>
      <c r="B14" s="47"/>
      <c r="C14" s="47">
        <v>97</v>
      </c>
      <c r="D14" s="47"/>
      <c r="E14" s="47"/>
      <c r="F14" s="47"/>
      <c r="G14" s="47"/>
      <c r="H14" s="47"/>
      <c r="I14" s="47">
        <v>1E-3</v>
      </c>
      <c r="J14" s="47">
        <f>(D13+D14)/2</f>
        <v>0</v>
      </c>
      <c r="K14" s="47">
        <f>J14/(0.01*I14)</f>
        <v>0</v>
      </c>
      <c r="L14" s="47"/>
      <c r="M14" s="90"/>
      <c r="N14" s="47">
        <v>1.0000000000000001E-5</v>
      </c>
      <c r="O14" s="47">
        <f>AVERAGE(J34,J39,J44)</f>
        <v>0</v>
      </c>
      <c r="P14" s="47">
        <f>O14/(0.01*N14)</f>
        <v>0</v>
      </c>
      <c r="Q14" s="47" t="e">
        <f>STDEV(K34,K39,K44)</f>
        <v>#DIV/0!</v>
      </c>
    </row>
    <row r="15" spans="1:17" ht="28.8" x14ac:dyDescent="0.55000000000000004">
      <c r="A15" s="45" t="s">
        <v>7</v>
      </c>
      <c r="B15" s="47">
        <v>1</v>
      </c>
      <c r="C15" s="47">
        <v>0.1</v>
      </c>
      <c r="D15" s="47">
        <v>0.01</v>
      </c>
      <c r="E15" s="47">
        <v>1E-3</v>
      </c>
      <c r="F15" s="47">
        <v>1E-4</v>
      </c>
      <c r="G15" s="47">
        <v>1.0000000000000001E-5</v>
      </c>
      <c r="H15" s="47">
        <v>9.9999999999999995E-7</v>
      </c>
      <c r="I15" s="47"/>
      <c r="J15" s="47"/>
      <c r="K15" s="47"/>
      <c r="L15" s="47"/>
      <c r="M15" s="47"/>
      <c r="N15" s="47"/>
      <c r="O15" s="47"/>
      <c r="P15" s="47"/>
      <c r="Q15" s="47"/>
    </row>
    <row r="16" spans="1:17" x14ac:dyDescent="0.55000000000000004">
      <c r="A16" s="45"/>
      <c r="B16" s="87" t="s">
        <v>10</v>
      </c>
      <c r="C16" s="87"/>
      <c r="D16" s="87"/>
      <c r="E16" s="87"/>
      <c r="F16" s="87"/>
      <c r="G16" s="87"/>
      <c r="H16" s="87"/>
      <c r="I16" s="47"/>
      <c r="J16" s="47"/>
      <c r="K16" s="47"/>
      <c r="L16" s="47"/>
      <c r="M16" s="19"/>
      <c r="N16" s="19"/>
      <c r="O16" s="47"/>
      <c r="P16" s="19"/>
      <c r="Q16" s="19"/>
    </row>
    <row r="17" spans="1:22" x14ac:dyDescent="0.55000000000000004">
      <c r="A17" s="47"/>
      <c r="B17" s="47">
        <v>1</v>
      </c>
      <c r="C17" s="47">
        <v>2</v>
      </c>
      <c r="D17" s="47">
        <v>3</v>
      </c>
      <c r="E17" s="47">
        <v>4</v>
      </c>
      <c r="F17" s="47">
        <v>5</v>
      </c>
      <c r="G17" s="47">
        <v>6</v>
      </c>
      <c r="H17" s="47">
        <v>7</v>
      </c>
      <c r="I17" s="47"/>
      <c r="J17" s="47"/>
      <c r="K17" s="47"/>
      <c r="L17" s="40"/>
      <c r="M17" s="97" t="s">
        <v>41</v>
      </c>
      <c r="N17" s="97"/>
      <c r="O17" s="54" t="s">
        <v>65</v>
      </c>
      <c r="P17" s="57" t="s">
        <v>67</v>
      </c>
      <c r="Q17" s="22" t="s">
        <v>65</v>
      </c>
      <c r="R17" t="s">
        <v>104</v>
      </c>
      <c r="S17" t="s">
        <v>108</v>
      </c>
      <c r="U17" s="55" t="s">
        <v>41</v>
      </c>
      <c r="V17" s="53"/>
    </row>
    <row r="18" spans="1:22" x14ac:dyDescent="0.55000000000000004">
      <c r="A18" s="47" t="s">
        <v>5</v>
      </c>
      <c r="B18" s="47"/>
      <c r="C18" s="47"/>
      <c r="D18" s="47"/>
      <c r="E18" s="47"/>
      <c r="F18" s="47"/>
      <c r="G18" s="47"/>
      <c r="H18" s="47"/>
      <c r="I18" s="47">
        <v>1</v>
      </c>
      <c r="J18" s="47">
        <f>(B18+B19)/2</f>
        <v>0</v>
      </c>
      <c r="K18" s="47">
        <f>J18/(0.01*I18)</f>
        <v>0</v>
      </c>
      <c r="M18" s="36" t="s">
        <v>59</v>
      </c>
      <c r="N18" s="36">
        <v>146</v>
      </c>
      <c r="O18">
        <f>(N18+N19)/2</f>
        <v>140</v>
      </c>
      <c r="P18" s="16">
        <f>O18/0.3</f>
        <v>466.66666666666669</v>
      </c>
      <c r="Q18" s="16">
        <f>AVERAGE(O18,O20,O22)</f>
        <v>46.666666666666664</v>
      </c>
      <c r="R18">
        <f>Q18/0.3</f>
        <v>155.55555555555554</v>
      </c>
      <c r="S18">
        <f>STDEV(O18,O20,O22)</f>
        <v>80.829037686547608</v>
      </c>
      <c r="U18" s="56" t="s">
        <v>42</v>
      </c>
      <c r="V18" s="36"/>
    </row>
    <row r="19" spans="1:22" x14ac:dyDescent="0.55000000000000004">
      <c r="A19" s="47" t="s">
        <v>6</v>
      </c>
      <c r="B19" s="47"/>
      <c r="C19" s="47"/>
      <c r="D19" s="47"/>
      <c r="E19" s="47"/>
      <c r="F19" s="47"/>
      <c r="G19" s="47"/>
      <c r="H19" s="47"/>
      <c r="I19" s="47">
        <v>0.1</v>
      </c>
      <c r="J19" s="47">
        <f>(C18+C19)/2</f>
        <v>0</v>
      </c>
      <c r="K19" s="47">
        <f>J19/(0.01*I19)</f>
        <v>0</v>
      </c>
      <c r="M19" s="36" t="s">
        <v>60</v>
      </c>
      <c r="N19" s="36">
        <v>134</v>
      </c>
      <c r="P19" s="16"/>
      <c r="Q19" s="16"/>
      <c r="U19" s="56" t="s">
        <v>43</v>
      </c>
      <c r="V19" s="36"/>
    </row>
    <row r="20" spans="1:22" ht="28.8" x14ac:dyDescent="0.55000000000000004">
      <c r="A20" s="45" t="s">
        <v>7</v>
      </c>
      <c r="B20" s="47">
        <v>1</v>
      </c>
      <c r="C20" s="47">
        <v>0.1</v>
      </c>
      <c r="D20" s="47">
        <v>0.01</v>
      </c>
      <c r="E20" s="47">
        <v>1E-3</v>
      </c>
      <c r="F20" s="47">
        <v>1E-4</v>
      </c>
      <c r="G20" s="47">
        <v>1.0000000000000001E-5</v>
      </c>
      <c r="H20" s="47">
        <v>9.9999999999999995E-7</v>
      </c>
      <c r="I20" s="47"/>
      <c r="J20" s="47"/>
      <c r="K20" s="47"/>
      <c r="M20" s="36" t="s">
        <v>61</v>
      </c>
      <c r="N20" s="36"/>
      <c r="O20">
        <v>0</v>
      </c>
      <c r="P20" s="16"/>
      <c r="Q20" s="16"/>
      <c r="U20" s="56" t="s">
        <v>44</v>
      </c>
      <c r="V20" s="36"/>
    </row>
    <row r="21" spans="1:22" x14ac:dyDescent="0.55000000000000004">
      <c r="A21" s="47"/>
      <c r="B21" s="87" t="s">
        <v>37</v>
      </c>
      <c r="C21" s="87"/>
      <c r="D21" s="87"/>
      <c r="E21" s="87"/>
      <c r="F21" s="87"/>
      <c r="G21" s="87"/>
      <c r="H21" s="87"/>
      <c r="I21" s="10"/>
      <c r="J21" s="84" t="s">
        <v>2</v>
      </c>
      <c r="K21" s="80" t="s">
        <v>3</v>
      </c>
      <c r="M21" s="36" t="s">
        <v>62</v>
      </c>
      <c r="N21" s="36"/>
      <c r="P21" s="16"/>
      <c r="Q21" s="16"/>
      <c r="U21" s="56" t="s">
        <v>45</v>
      </c>
      <c r="V21" s="36"/>
    </row>
    <row r="22" spans="1:22" x14ac:dyDescent="0.55000000000000004">
      <c r="A22" s="47"/>
      <c r="B22" s="47">
        <v>1</v>
      </c>
      <c r="C22" s="47">
        <v>2</v>
      </c>
      <c r="D22" s="47">
        <v>3</v>
      </c>
      <c r="E22" s="47">
        <v>4</v>
      </c>
      <c r="F22" s="47">
        <v>5</v>
      </c>
      <c r="G22" s="47">
        <v>6</v>
      </c>
      <c r="H22" s="47">
        <v>7</v>
      </c>
      <c r="I22" s="11"/>
      <c r="J22" s="84"/>
      <c r="K22" s="80"/>
      <c r="M22" s="36" t="s">
        <v>63</v>
      </c>
      <c r="N22" s="36"/>
      <c r="O22">
        <v>0</v>
      </c>
      <c r="P22" s="16"/>
      <c r="Q22" s="16"/>
      <c r="U22" s="56" t="s">
        <v>46</v>
      </c>
      <c r="V22" s="36"/>
    </row>
    <row r="23" spans="1:22" x14ac:dyDescent="0.55000000000000004">
      <c r="A23" s="47" t="s">
        <v>5</v>
      </c>
      <c r="B23" s="47"/>
      <c r="C23" s="47"/>
      <c r="D23" s="47"/>
      <c r="E23" s="47"/>
      <c r="F23" s="47"/>
      <c r="G23" s="47"/>
      <c r="H23" s="47"/>
      <c r="I23" s="47">
        <v>1E-4</v>
      </c>
      <c r="J23" s="47">
        <f>(F23+F24)/2</f>
        <v>0</v>
      </c>
      <c r="K23" s="47">
        <f>J23/(0.01*I23)</f>
        <v>0</v>
      </c>
      <c r="M23" s="36" t="s">
        <v>64</v>
      </c>
      <c r="N23" s="36"/>
      <c r="P23" s="16"/>
      <c r="Q23" s="16"/>
      <c r="U23" s="56" t="s">
        <v>47</v>
      </c>
      <c r="V23" s="36"/>
    </row>
    <row r="24" spans="1:22" x14ac:dyDescent="0.55000000000000004">
      <c r="A24" s="47" t="s">
        <v>6</v>
      </c>
      <c r="B24" s="47"/>
      <c r="C24" s="47"/>
      <c r="D24" s="47"/>
      <c r="E24" s="47"/>
      <c r="F24" s="47"/>
      <c r="G24" s="47"/>
      <c r="H24" s="47"/>
      <c r="I24" s="47">
        <v>1.0000000000000001E-5</v>
      </c>
      <c r="J24" s="47">
        <f>(G23+G24)/2</f>
        <v>0</v>
      </c>
      <c r="K24" s="47">
        <f>J24/(0.01*I24)</f>
        <v>0</v>
      </c>
    </row>
    <row r="25" spans="1:22" ht="28.8" x14ac:dyDescent="0.55000000000000004">
      <c r="A25" s="45" t="s">
        <v>7</v>
      </c>
      <c r="B25" s="47">
        <v>1</v>
      </c>
      <c r="C25" s="47">
        <v>0.1</v>
      </c>
      <c r="D25" s="47">
        <v>0.01</v>
      </c>
      <c r="E25" s="47">
        <v>1E-3</v>
      </c>
      <c r="F25" s="47">
        <v>1E-4</v>
      </c>
      <c r="G25" s="47">
        <v>1.0000000000000001E-5</v>
      </c>
      <c r="H25" s="47">
        <v>9.9999999999999995E-7</v>
      </c>
      <c r="I25" s="47"/>
      <c r="J25" s="47"/>
      <c r="K25" s="47"/>
    </row>
    <row r="26" spans="1:22" x14ac:dyDescent="0.55000000000000004">
      <c r="A26" s="47"/>
      <c r="B26" s="87" t="s">
        <v>38</v>
      </c>
      <c r="C26" s="87"/>
      <c r="D26" s="87"/>
      <c r="E26" s="87"/>
      <c r="F26" s="87"/>
      <c r="G26" s="87"/>
      <c r="H26" s="87"/>
      <c r="I26" s="47"/>
      <c r="J26" s="47"/>
      <c r="K26" s="47"/>
    </row>
    <row r="27" spans="1:22" x14ac:dyDescent="0.55000000000000004">
      <c r="A27" s="47"/>
      <c r="B27" s="47">
        <v>1</v>
      </c>
      <c r="C27" s="47">
        <v>2</v>
      </c>
      <c r="D27" s="47">
        <v>3</v>
      </c>
      <c r="E27" s="47">
        <v>4</v>
      </c>
      <c r="F27" s="47">
        <v>5</v>
      </c>
      <c r="G27" s="47">
        <v>6</v>
      </c>
      <c r="H27" s="47">
        <v>7</v>
      </c>
      <c r="I27" s="47"/>
      <c r="J27" s="47"/>
      <c r="K27" s="47"/>
    </row>
    <row r="28" spans="1:22" x14ac:dyDescent="0.55000000000000004">
      <c r="A28" s="47" t="s">
        <v>5</v>
      </c>
      <c r="B28" s="47"/>
      <c r="C28" s="47"/>
      <c r="D28" s="47"/>
      <c r="E28" s="47"/>
      <c r="F28" s="47"/>
      <c r="G28" s="47"/>
      <c r="H28" s="47"/>
      <c r="I28" s="47">
        <v>1E-4</v>
      </c>
      <c r="J28" s="47">
        <f>(F28+F29)/2</f>
        <v>0</v>
      </c>
      <c r="K28" s="47">
        <f>J28/(0.01*I28)</f>
        <v>0</v>
      </c>
    </row>
    <row r="29" spans="1:22" x14ac:dyDescent="0.55000000000000004">
      <c r="A29" s="47" t="s">
        <v>6</v>
      </c>
      <c r="B29" s="47"/>
      <c r="C29" s="47"/>
      <c r="D29" s="47"/>
      <c r="E29" s="47"/>
      <c r="F29" s="47"/>
      <c r="G29" s="47"/>
      <c r="H29" s="47"/>
      <c r="I29" s="47">
        <v>1.0000000000000001E-5</v>
      </c>
      <c r="J29" s="47">
        <f>(G28+G29)/2</f>
        <v>0</v>
      </c>
      <c r="K29" s="47">
        <f>J29/(0.01*I29)</f>
        <v>0</v>
      </c>
    </row>
    <row r="30" spans="1:22" ht="28.8" x14ac:dyDescent="0.55000000000000004">
      <c r="A30" s="45" t="s">
        <v>7</v>
      </c>
      <c r="B30" s="47">
        <v>1</v>
      </c>
      <c r="C30" s="47">
        <v>0.1</v>
      </c>
      <c r="D30" s="47">
        <v>0.01</v>
      </c>
      <c r="E30" s="47">
        <v>1E-3</v>
      </c>
      <c r="F30" s="47">
        <v>1E-4</v>
      </c>
      <c r="G30" s="47">
        <v>1.0000000000000001E-5</v>
      </c>
      <c r="H30" s="47">
        <v>9.9999999999999995E-7</v>
      </c>
      <c r="I30" s="47"/>
      <c r="J30" s="47"/>
      <c r="K30" s="47"/>
    </row>
    <row r="31" spans="1:22" x14ac:dyDescent="0.55000000000000004">
      <c r="A31" s="45"/>
      <c r="B31" s="85" t="s">
        <v>39</v>
      </c>
      <c r="C31" s="86"/>
      <c r="D31" s="86"/>
      <c r="E31" s="86"/>
      <c r="F31" s="86"/>
      <c r="G31" s="86"/>
      <c r="H31" s="86"/>
      <c r="I31" s="47"/>
      <c r="J31" s="47"/>
      <c r="K31" s="47"/>
    </row>
    <row r="32" spans="1:22" x14ac:dyDescent="0.55000000000000004">
      <c r="A32" s="47"/>
      <c r="B32" s="47">
        <v>1</v>
      </c>
      <c r="C32" s="47">
        <v>2</v>
      </c>
      <c r="D32" s="47">
        <v>3</v>
      </c>
      <c r="E32" s="47">
        <v>4</v>
      </c>
      <c r="F32" s="47">
        <v>5</v>
      </c>
      <c r="G32" s="47">
        <v>6</v>
      </c>
      <c r="H32" s="47">
        <v>7</v>
      </c>
      <c r="I32" s="47"/>
      <c r="J32" s="47"/>
      <c r="K32" s="47"/>
    </row>
    <row r="33" spans="1:11" x14ac:dyDescent="0.55000000000000004">
      <c r="A33" s="47" t="s">
        <v>5</v>
      </c>
      <c r="B33" s="47"/>
      <c r="C33" s="47"/>
      <c r="D33" s="47"/>
      <c r="E33" s="47"/>
      <c r="F33" s="47"/>
      <c r="G33" s="47"/>
      <c r="H33" s="47"/>
      <c r="I33" s="47">
        <v>1E-4</v>
      </c>
      <c r="J33" s="47">
        <f>(F33+F34)/2</f>
        <v>0</v>
      </c>
      <c r="K33" s="47">
        <f>J33/(0.01*I33)</f>
        <v>0</v>
      </c>
    </row>
    <row r="34" spans="1:11" x14ac:dyDescent="0.55000000000000004">
      <c r="A34" s="47" t="s">
        <v>6</v>
      </c>
      <c r="B34" s="47"/>
      <c r="C34" s="47"/>
      <c r="D34" s="47"/>
      <c r="E34" s="47"/>
      <c r="F34" s="47"/>
      <c r="G34" s="47"/>
      <c r="H34" s="47"/>
      <c r="I34" s="47">
        <v>1.0000000000000001E-5</v>
      </c>
      <c r="J34" s="47">
        <f>(G33+G34)/2</f>
        <v>0</v>
      </c>
      <c r="K34" s="47">
        <f>J34/(0.01*I34)</f>
        <v>0</v>
      </c>
    </row>
    <row r="35" spans="1:11" ht="28.8" x14ac:dyDescent="0.55000000000000004">
      <c r="A35" s="45" t="s">
        <v>7</v>
      </c>
      <c r="B35" s="47">
        <v>1</v>
      </c>
      <c r="C35" s="47">
        <v>0.1</v>
      </c>
      <c r="D35" s="47">
        <v>0.01</v>
      </c>
      <c r="E35" s="47">
        <v>1E-3</v>
      </c>
      <c r="F35" s="47">
        <v>1E-4</v>
      </c>
      <c r="G35" s="47">
        <v>1.0000000000000001E-5</v>
      </c>
      <c r="H35" s="47">
        <v>9.9999999999999995E-7</v>
      </c>
      <c r="I35" s="47"/>
      <c r="J35" s="47"/>
      <c r="K35" s="47"/>
    </row>
    <row r="36" spans="1:11" x14ac:dyDescent="0.55000000000000004">
      <c r="A36" s="45"/>
      <c r="B36" s="85" t="s">
        <v>13</v>
      </c>
      <c r="C36" s="86"/>
      <c r="D36" s="86"/>
      <c r="E36" s="86"/>
      <c r="F36" s="86"/>
      <c r="G36" s="86"/>
      <c r="H36" s="86"/>
      <c r="I36" s="47"/>
      <c r="J36" s="47"/>
      <c r="K36" s="47"/>
    </row>
    <row r="37" spans="1:11" x14ac:dyDescent="0.55000000000000004">
      <c r="A37" s="47"/>
      <c r="B37" s="47">
        <v>1</v>
      </c>
      <c r="C37" s="47">
        <v>2</v>
      </c>
      <c r="D37" s="47">
        <v>3</v>
      </c>
      <c r="E37" s="47">
        <v>4</v>
      </c>
      <c r="F37" s="47">
        <v>5</v>
      </c>
      <c r="G37" s="47">
        <v>6</v>
      </c>
      <c r="H37" s="47">
        <v>7</v>
      </c>
      <c r="I37" s="47"/>
      <c r="J37" s="47"/>
      <c r="K37" s="47"/>
    </row>
    <row r="38" spans="1:11" x14ac:dyDescent="0.55000000000000004">
      <c r="A38" s="47" t="s">
        <v>5</v>
      </c>
      <c r="B38" s="47"/>
      <c r="C38" s="47"/>
      <c r="D38" s="47"/>
      <c r="E38" s="47"/>
      <c r="F38" s="47"/>
      <c r="G38" s="47"/>
      <c r="H38" s="47"/>
      <c r="I38" s="47">
        <v>1</v>
      </c>
      <c r="J38" s="47">
        <f>(B38+B39)/2</f>
        <v>0</v>
      </c>
      <c r="K38" s="47">
        <f>J38/(0.01*I38)</f>
        <v>0</v>
      </c>
    </row>
    <row r="39" spans="1:11" x14ac:dyDescent="0.55000000000000004">
      <c r="A39" s="47" t="s">
        <v>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ht="28.8" x14ac:dyDescent="0.55000000000000004">
      <c r="A40" s="45" t="s">
        <v>7</v>
      </c>
      <c r="B40" s="47">
        <v>1</v>
      </c>
      <c r="C40" s="47">
        <v>0.1</v>
      </c>
      <c r="D40" s="47">
        <v>0.01</v>
      </c>
      <c r="E40" s="47">
        <v>1E-3</v>
      </c>
      <c r="F40" s="47">
        <v>1E-4</v>
      </c>
      <c r="G40" s="47">
        <v>1.0000000000000001E-5</v>
      </c>
      <c r="H40" s="47">
        <v>9.9999999999999995E-7</v>
      </c>
      <c r="I40" s="47"/>
      <c r="J40" s="47"/>
      <c r="K40" s="47"/>
    </row>
    <row r="41" spans="1:11" ht="14.4" customHeight="1" x14ac:dyDescent="0.55000000000000004">
      <c r="A41" s="47"/>
      <c r="B41" s="85" t="s">
        <v>14</v>
      </c>
      <c r="C41" s="86"/>
      <c r="D41" s="86"/>
      <c r="E41" s="86"/>
      <c r="F41" s="86"/>
      <c r="G41" s="86"/>
      <c r="H41" s="86"/>
      <c r="I41" s="10"/>
      <c r="J41" s="84" t="s">
        <v>2</v>
      </c>
      <c r="K41" s="80" t="s">
        <v>3</v>
      </c>
    </row>
    <row r="42" spans="1:11" x14ac:dyDescent="0.55000000000000004">
      <c r="A42" s="47"/>
      <c r="B42" s="47">
        <v>1</v>
      </c>
      <c r="C42" s="47">
        <v>2</v>
      </c>
      <c r="D42" s="47">
        <v>3</v>
      </c>
      <c r="E42" s="47">
        <v>4</v>
      </c>
      <c r="F42" s="47">
        <v>5</v>
      </c>
      <c r="G42" s="47">
        <v>6</v>
      </c>
      <c r="H42" s="47">
        <v>7</v>
      </c>
      <c r="I42" s="11"/>
      <c r="J42" s="84"/>
      <c r="K42" s="80"/>
    </row>
    <row r="43" spans="1:11" x14ac:dyDescent="0.55000000000000004">
      <c r="A43" s="47" t="s">
        <v>5</v>
      </c>
      <c r="B43" s="47"/>
      <c r="C43" s="47"/>
      <c r="D43" s="47"/>
      <c r="E43" s="47"/>
      <c r="F43" s="47"/>
      <c r="G43" s="47"/>
      <c r="H43" s="47"/>
      <c r="I43" s="47">
        <v>1</v>
      </c>
      <c r="J43" s="47">
        <f>(B43+B44)/2</f>
        <v>0</v>
      </c>
      <c r="K43" s="47">
        <f>J43/(0.01*I43)</f>
        <v>0</v>
      </c>
    </row>
    <row r="44" spans="1:11" x14ac:dyDescent="0.55000000000000004">
      <c r="A44" s="47" t="s">
        <v>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ht="28.8" x14ac:dyDescent="0.55000000000000004">
      <c r="A45" s="45" t="s">
        <v>7</v>
      </c>
      <c r="B45" s="47">
        <v>1</v>
      </c>
      <c r="C45" s="47">
        <v>0.1</v>
      </c>
      <c r="D45" s="47">
        <v>0.01</v>
      </c>
      <c r="E45" s="47">
        <v>1E-3</v>
      </c>
      <c r="F45" s="47">
        <v>1E-4</v>
      </c>
      <c r="G45" s="47">
        <v>1.0000000000000001E-5</v>
      </c>
      <c r="H45" s="47">
        <v>9.9999999999999995E-7</v>
      </c>
      <c r="I45" s="47"/>
      <c r="J45" s="47"/>
      <c r="K45" s="47"/>
    </row>
    <row r="46" spans="1:11" x14ac:dyDescent="0.55000000000000004">
      <c r="A46" s="4"/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1:11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5500000000000000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55000000000000004">
      <c r="A51" s="5"/>
      <c r="B51" s="7"/>
      <c r="C51" s="7"/>
      <c r="D51" s="7"/>
      <c r="E51" s="7"/>
      <c r="F51" s="7"/>
      <c r="G51" s="7"/>
      <c r="H51" s="7"/>
      <c r="I51" s="4"/>
      <c r="J51" s="4"/>
      <c r="K51" s="4"/>
    </row>
    <row r="52" spans="1:11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55000000000000004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55000000000000004">
      <c r="A56" s="5"/>
      <c r="B56" s="7"/>
      <c r="C56" s="7"/>
      <c r="D56" s="7"/>
      <c r="E56" s="7"/>
      <c r="F56" s="7"/>
      <c r="G56" s="7"/>
      <c r="H56" s="7"/>
      <c r="I56" s="4"/>
      <c r="J56" s="4"/>
      <c r="K56" s="4"/>
    </row>
    <row r="57" spans="1:1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55000000000000004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55000000000000004">
      <c r="A61" s="4"/>
      <c r="B61" s="7"/>
      <c r="C61" s="7"/>
      <c r="D61" s="7"/>
      <c r="E61" s="7"/>
      <c r="F61" s="7"/>
      <c r="G61" s="7"/>
      <c r="H61" s="7"/>
      <c r="I61" s="8"/>
      <c r="J61" s="7"/>
      <c r="K61" s="9"/>
    </row>
    <row r="62" spans="1:11" x14ac:dyDescent="0.55000000000000004">
      <c r="A62" s="4"/>
      <c r="B62" s="4"/>
      <c r="C62" s="4"/>
      <c r="D62" s="4"/>
      <c r="E62" s="4"/>
      <c r="F62" s="4"/>
      <c r="G62" s="4"/>
      <c r="H62" s="4"/>
      <c r="I62" s="9"/>
      <c r="J62" s="7"/>
      <c r="K62" s="9"/>
    </row>
    <row r="63" spans="1:11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55000000000000004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55000000000000004">
      <c r="A66" s="4"/>
      <c r="B66" s="7"/>
      <c r="C66" s="7"/>
      <c r="D66" s="7"/>
      <c r="E66" s="7"/>
      <c r="F66" s="7"/>
      <c r="G66" s="7"/>
      <c r="H66" s="7"/>
      <c r="I66" s="4"/>
      <c r="J66" s="4"/>
      <c r="K66" s="4"/>
    </row>
    <row r="67" spans="1:11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55000000000000004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55000000000000004">
      <c r="A71" s="5"/>
      <c r="B71" s="7"/>
      <c r="C71" s="7"/>
      <c r="D71" s="7"/>
      <c r="E71" s="7"/>
      <c r="F71" s="7"/>
      <c r="G71" s="7"/>
      <c r="H71" s="7"/>
      <c r="I71" s="4"/>
      <c r="J71" s="4"/>
      <c r="K71" s="4"/>
    </row>
    <row r="72" spans="1:11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55000000000000004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55000000000000004">
      <c r="A76" s="5"/>
      <c r="B76" s="7"/>
      <c r="C76" s="7"/>
      <c r="D76" s="7"/>
      <c r="E76" s="7"/>
      <c r="F76" s="7"/>
      <c r="G76" s="7"/>
      <c r="H76" s="7"/>
      <c r="I76" s="4"/>
      <c r="J76" s="4"/>
      <c r="K76" s="4"/>
    </row>
    <row r="77" spans="1:11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55000000000000004">
      <c r="A81" s="5"/>
      <c r="B81" s="7"/>
      <c r="C81" s="7"/>
      <c r="D81" s="7"/>
      <c r="E81" s="7"/>
      <c r="F81" s="7"/>
      <c r="G81" s="7"/>
      <c r="H81" s="7"/>
      <c r="I81" s="4"/>
      <c r="J81" s="4"/>
      <c r="K81" s="4"/>
    </row>
    <row r="82" spans="1:11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55000000000000004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55000000000000004">
      <c r="A86" s="5"/>
      <c r="B86" s="7"/>
      <c r="C86" s="7"/>
      <c r="D86" s="7"/>
      <c r="E86" s="7"/>
      <c r="F86" s="7"/>
      <c r="G86" s="7"/>
      <c r="H86" s="7"/>
      <c r="I86" s="4"/>
      <c r="J86" s="4"/>
      <c r="K86" s="4"/>
    </row>
    <row r="87" spans="1:11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55000000000000004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</sheetData>
  <mergeCells count="29">
    <mergeCell ref="B41:H41"/>
    <mergeCell ref="J41:J42"/>
    <mergeCell ref="K41:K42"/>
    <mergeCell ref="B21:H21"/>
    <mergeCell ref="J21:J22"/>
    <mergeCell ref="K21:K22"/>
    <mergeCell ref="B31:H31"/>
    <mergeCell ref="B26:H26"/>
    <mergeCell ref="M11:M14"/>
    <mergeCell ref="N11:N12"/>
    <mergeCell ref="O11:O12"/>
    <mergeCell ref="M17:N17"/>
    <mergeCell ref="B36:H36"/>
    <mergeCell ref="P11:P12"/>
    <mergeCell ref="B16:H16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extra info</vt:lpstr>
      <vt:lpstr>Day 0</vt:lpstr>
      <vt:lpstr>Day 1 (total)</vt:lpstr>
      <vt:lpstr>Day 1 (big only)</vt:lpstr>
      <vt:lpstr>Day 4 (total)</vt:lpstr>
      <vt:lpstr>Day 4 (big only)</vt:lpstr>
      <vt:lpstr>Day 7 (total)</vt:lpstr>
      <vt:lpstr>Day 7 (big only) </vt:lpstr>
      <vt:lpstr>Day 14 (total) </vt:lpstr>
      <vt:lpstr>Day 14 (big only)</vt:lpstr>
      <vt:lpstr>Day 21  (total)</vt:lpstr>
      <vt:lpstr>Day 21 (big only) </vt:lpstr>
      <vt:lpstr>Day 28  (total)</vt:lpstr>
      <vt:lpstr>overall graph</vt:lpstr>
      <vt:lpstr>Day 35 (total)</vt:lpstr>
      <vt:lpstr>Day 42</vt:lpstr>
      <vt:lpstr>colors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2022-02-15T19:43:59Z</dcterms:created>
  <dcterms:modified xsi:type="dcterms:W3CDTF">2022-04-06T23:01:13Z</dcterms:modified>
</cp:coreProperties>
</file>