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3"/>
  <workbookPr/>
  <mc:AlternateContent xmlns:mc="http://schemas.openxmlformats.org/markup-compatibility/2006">
    <mc:Choice Requires="x15">
      <x15ac:absPath xmlns:x15ac="http://schemas.microsoft.com/office/spreadsheetml/2010/11/ac" url="/Users/ben/Library/CloudStorage/GoogleDrive-ben_moore@uri.edu/Shared drives/KRamsey Lab/Ben Moore/Data/"/>
    </mc:Choice>
  </mc:AlternateContent>
  <xr:revisionPtr revIDLastSave="0" documentId="13_ncr:1_{DFEA8685-B8C2-1C44-A8F4-47DAA212FBF8}" xr6:coauthVersionLast="47" xr6:coauthVersionMax="47" xr10:uidLastSave="{00000000-0000-0000-0000-000000000000}"/>
  <bookViews>
    <workbookView xWindow="0" yWindow="760" windowWidth="30240" windowHeight="17840" tabRatio="227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Sheet1!$A$1:$T$68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iaGnm9I8tQnSw1yPEOwza06CafVQTeZvFaOLjlcwM+U="/>
    </ext>
  </extLst>
</workbook>
</file>

<file path=xl/calcChain.xml><?xml version="1.0" encoding="utf-8"?>
<calcChain xmlns="http://schemas.openxmlformats.org/spreadsheetml/2006/main">
  <c r="F64" i="1" l="1"/>
  <c r="G64" i="1" s="1"/>
  <c r="F61" i="1"/>
  <c r="G61" i="1" s="1"/>
  <c r="N61" i="1" s="1"/>
  <c r="O61" i="1" s="1"/>
  <c r="F62" i="1"/>
  <c r="G62" i="1" s="1"/>
  <c r="N62" i="1" s="1"/>
  <c r="O62" i="1" s="1"/>
  <c r="F63" i="1"/>
  <c r="G63" i="1" s="1"/>
  <c r="N63" i="1" s="1"/>
  <c r="O63" i="1" s="1"/>
  <c r="F59" i="1"/>
  <c r="G59" i="1" s="1"/>
  <c r="N59" i="1" s="1"/>
  <c r="O59" i="1" s="1"/>
  <c r="F60" i="1"/>
  <c r="G60" i="1" s="1"/>
  <c r="N60" i="1" s="1"/>
  <c r="F57" i="1"/>
  <c r="G57" i="1" s="1"/>
  <c r="N57" i="1" s="1"/>
  <c r="O57" i="1" s="1"/>
  <c r="F58" i="1"/>
  <c r="G58" i="1" s="1"/>
  <c r="N58" i="1" s="1"/>
  <c r="O58" i="1" s="1"/>
  <c r="F56" i="1"/>
  <c r="G56" i="1" s="1"/>
  <c r="N56" i="1" s="1"/>
  <c r="O56" i="1" s="1"/>
  <c r="F55" i="1"/>
  <c r="G55" i="1" s="1"/>
  <c r="F52" i="1"/>
  <c r="G52" i="1" s="1"/>
  <c r="N52" i="1" s="1"/>
  <c r="O52" i="1" s="1"/>
  <c r="F53" i="1"/>
  <c r="G53" i="1" s="1"/>
  <c r="N53" i="1" s="1"/>
  <c r="O53" i="1" s="1"/>
  <c r="F54" i="1"/>
  <c r="G54" i="1" s="1"/>
  <c r="N54" i="1" s="1"/>
  <c r="O54" i="1" s="1"/>
  <c r="F50" i="1"/>
  <c r="G50" i="1" s="1"/>
  <c r="F51" i="1"/>
  <c r="G51" i="1" s="1"/>
  <c r="F47" i="1"/>
  <c r="G47" i="1" s="1"/>
  <c r="F48" i="1"/>
  <c r="G48" i="1" s="1"/>
  <c r="F49" i="1"/>
  <c r="G49" i="1" s="1"/>
  <c r="F45" i="1"/>
  <c r="G45" i="1" s="1"/>
  <c r="N45" i="1" s="1"/>
  <c r="O45" i="1" s="1"/>
  <c r="F46" i="1"/>
  <c r="G46" i="1" s="1"/>
  <c r="N46" i="1" s="1"/>
  <c r="O46" i="1" s="1"/>
  <c r="F44" i="1"/>
  <c r="G44" i="1" s="1"/>
  <c r="N44" i="1" s="1"/>
  <c r="O44" i="1" s="1"/>
  <c r="F41" i="1"/>
  <c r="G41" i="1" s="1"/>
  <c r="N41" i="1" s="1"/>
  <c r="O41" i="1" s="1"/>
  <c r="F42" i="1"/>
  <c r="G42" i="1" s="1"/>
  <c r="N42" i="1" s="1"/>
  <c r="O42" i="1" s="1"/>
  <c r="F43" i="1"/>
  <c r="G43" i="1" s="1"/>
  <c r="N43" i="1" s="1"/>
  <c r="O43" i="1" s="1"/>
  <c r="F38" i="1"/>
  <c r="G38" i="1" s="1"/>
  <c r="N38" i="1" s="1"/>
  <c r="O38" i="1" s="1"/>
  <c r="F39" i="1"/>
  <c r="G39" i="1" s="1"/>
  <c r="N39" i="1" s="1"/>
  <c r="O39" i="1" s="1"/>
  <c r="F40" i="1"/>
  <c r="G40" i="1" s="1"/>
  <c r="N40" i="1" s="1"/>
  <c r="O40" i="1" s="1"/>
  <c r="F35" i="1"/>
  <c r="G35" i="1" s="1"/>
  <c r="F36" i="1"/>
  <c r="G36" i="1" s="1"/>
  <c r="F37" i="1"/>
  <c r="G37" i="1" s="1"/>
  <c r="F34" i="1"/>
  <c r="G34" i="1" s="1"/>
  <c r="F32" i="1"/>
  <c r="G32" i="1" s="1"/>
  <c r="F22" i="1"/>
  <c r="G22" i="1" s="1"/>
  <c r="F33" i="1"/>
  <c r="G33" i="1" s="1"/>
  <c r="F31" i="1"/>
  <c r="G31" i="1" s="1"/>
  <c r="F28" i="1"/>
  <c r="G28" i="1" s="1"/>
  <c r="F29" i="1"/>
  <c r="G29" i="1" s="1"/>
  <c r="F30" i="1"/>
  <c r="G30" i="1" s="1"/>
  <c r="F27" i="1"/>
  <c r="G27" i="1" s="1"/>
  <c r="F23" i="1"/>
  <c r="G23" i="1" s="1"/>
  <c r="F71" i="1"/>
  <c r="G71" i="1" s="1"/>
  <c r="F72" i="1"/>
  <c r="G72" i="1" s="1"/>
  <c r="F73" i="1"/>
  <c r="G73" i="1" s="1"/>
  <c r="F74" i="1"/>
  <c r="G74" i="1" s="1"/>
  <c r="F24" i="1"/>
  <c r="G24" i="1" s="1"/>
  <c r="F25" i="1"/>
  <c r="G25" i="1" s="1"/>
  <c r="F26" i="1"/>
  <c r="G26" i="1" s="1"/>
  <c r="F21" i="1"/>
  <c r="G21" i="1" s="1"/>
  <c r="F20" i="1"/>
  <c r="G20" i="1" s="1"/>
  <c r="F19" i="1"/>
  <c r="G19" i="1" s="1"/>
  <c r="F18" i="1"/>
  <c r="G18" i="1" s="1"/>
  <c r="F17" i="1"/>
  <c r="G17" i="1" s="1"/>
  <c r="F16" i="1"/>
  <c r="G16" i="1"/>
  <c r="F15" i="1"/>
  <c r="G15" i="1" s="1"/>
  <c r="F14" i="1"/>
  <c r="G14" i="1" s="1"/>
  <c r="F13" i="1"/>
  <c r="G13" i="1" s="1"/>
  <c r="F12" i="1"/>
  <c r="G12" i="1" s="1"/>
  <c r="F11" i="1"/>
  <c r="G11" i="1" s="1"/>
  <c r="F10" i="1"/>
  <c r="G10" i="1" s="1"/>
  <c r="F9" i="1"/>
  <c r="G9" i="1" s="1"/>
  <c r="F8" i="1"/>
  <c r="G8" i="1" s="1"/>
  <c r="F7" i="1"/>
  <c r="G7" i="1" s="1"/>
  <c r="F6" i="1"/>
  <c r="G6" i="1" s="1"/>
  <c r="F5" i="1"/>
  <c r="G5" i="1" s="1"/>
  <c r="F4" i="1"/>
  <c r="G4" i="1" s="1"/>
  <c r="F3" i="1"/>
  <c r="G3" i="1" s="1"/>
  <c r="F2" i="1"/>
  <c r="G2" i="1" s="1"/>
  <c r="O60" i="1" l="1"/>
</calcChain>
</file>

<file path=xl/sharedStrings.xml><?xml version="1.0" encoding="utf-8"?>
<sst xmlns="http://schemas.openxmlformats.org/spreadsheetml/2006/main" count="551" uniqueCount="118">
  <si>
    <t>Sample ID</t>
  </si>
  <si>
    <t>Diluted?</t>
  </si>
  <si>
    <t>Dilution Ratio</t>
  </si>
  <si>
    <t>Date Measured</t>
  </si>
  <si>
    <t>A260</t>
  </si>
  <si>
    <t>ug/uL</t>
  </si>
  <si>
    <t>pmol/uL</t>
  </si>
  <si>
    <t>MRE600_1</t>
  </si>
  <si>
    <t>MRE600_2</t>
  </si>
  <si>
    <t>N</t>
  </si>
  <si>
    <t>MRE600_3</t>
  </si>
  <si>
    <t>Y</t>
  </si>
  <si>
    <t>1:200</t>
  </si>
  <si>
    <t>KitRibosomes</t>
  </si>
  <si>
    <t>MRE600</t>
  </si>
  <si>
    <t>LVS</t>
  </si>
  <si>
    <t>Hannah's Ribosomes</t>
  </si>
  <si>
    <t>wt</t>
  </si>
  <si>
    <t>rpsU1</t>
  </si>
  <si>
    <t>rpsU2</t>
  </si>
  <si>
    <t>rpsU3</t>
  </si>
  <si>
    <t>Ret_Dil_1</t>
  </si>
  <si>
    <t>Fil_Dil_1</t>
  </si>
  <si>
    <t>Ret_Dil_2</t>
  </si>
  <si>
    <t>Fil_Dil_2</t>
  </si>
  <si>
    <t>Ret_Conc_1</t>
  </si>
  <si>
    <t>Fil_Conc_1</t>
  </si>
  <si>
    <t>Ret_Conc_2</t>
  </si>
  <si>
    <t>Fil_Conc_2</t>
  </si>
  <si>
    <t>Ret_Dil_3</t>
  </si>
  <si>
    <t>LVS_1</t>
  </si>
  <si>
    <t>LVS_2</t>
  </si>
  <si>
    <t>LVS_3</t>
  </si>
  <si>
    <t>Media</t>
  </si>
  <si>
    <t>BHI</t>
  </si>
  <si>
    <t>LB</t>
  </si>
  <si>
    <t>1:100</t>
  </si>
  <si>
    <t>Pellet Weight (g)</t>
  </si>
  <si>
    <t>OD600</t>
  </si>
  <si>
    <t>0.694, 0.763</t>
  </si>
  <si>
    <t>0.614, 0.751</t>
  </si>
  <si>
    <t>0.755, 0.735</t>
  </si>
  <si>
    <t>MRE600_1 (2.666 pmol/uL stock)</t>
  </si>
  <si>
    <t>MRE600_2 (2.666 pmol/uL stock)</t>
  </si>
  <si>
    <t>MRE600_3 (2.666 pmol/uL stock)</t>
  </si>
  <si>
    <t>LVS_D1D3_1</t>
  </si>
  <si>
    <t>LVS_D1D3_2</t>
  </si>
  <si>
    <t>0.510, 0.539</t>
  </si>
  <si>
    <t>0.463, 0.483</t>
  </si>
  <si>
    <t>Volume (uL) Purified</t>
  </si>
  <si>
    <t>Total Yield (pmol)</t>
  </si>
  <si>
    <t>Total Yield (nmol)</t>
  </si>
  <si>
    <t>0.535, 0.454</t>
  </si>
  <si>
    <t>0.507, 0.580</t>
  </si>
  <si>
    <t>0.522, 0.540</t>
  </si>
  <si>
    <t>LVS_D1D3 (tight-coupled)</t>
  </si>
  <si>
    <t>0.492, 0.500</t>
  </si>
  <si>
    <t>0.528, 0.454</t>
  </si>
  <si>
    <t>0.510, 0.613</t>
  </si>
  <si>
    <t>0.56, 0.553</t>
  </si>
  <si>
    <t>0.519, 0.525</t>
  </si>
  <si>
    <t>WCL_16</t>
  </si>
  <si>
    <t>JCLVS57.3</t>
  </si>
  <si>
    <t>Resuspension Buffer</t>
  </si>
  <si>
    <t>H10M0.3A50</t>
  </si>
  <si>
    <t>H10M10A50</t>
  </si>
  <si>
    <t>mM Mg2+</t>
  </si>
  <si>
    <t>Dialyzed?</t>
  </si>
  <si>
    <t>Mg2+ Added?</t>
  </si>
  <si>
    <t>Final mM Mg2+</t>
  </si>
  <si>
    <t>LVS_D2D3_1</t>
  </si>
  <si>
    <t>LVS_D2D3_2</t>
  </si>
  <si>
    <t>Lysis Method</t>
  </si>
  <si>
    <t>Bug Buster</t>
  </si>
  <si>
    <t>French Press</t>
  </si>
  <si>
    <t>Brij Incubation?</t>
  </si>
  <si>
    <t>Gradient Fractions 1</t>
  </si>
  <si>
    <t>0.3 mM Mg</t>
  </si>
  <si>
    <t>Gradient Fractions 2</t>
  </si>
  <si>
    <t>Fractions to Save</t>
  </si>
  <si>
    <t>red</t>
  </si>
  <si>
    <t>green</t>
  </si>
  <si>
    <t>SC</t>
  </si>
  <si>
    <t>WCL</t>
  </si>
  <si>
    <t>Gradient Fractions 3</t>
  </si>
  <si>
    <t>LVS BB</t>
  </si>
  <si>
    <t>E. coli</t>
  </si>
  <si>
    <t>Gradient Fractions 4</t>
  </si>
  <si>
    <t>10 mM Mg (ON)</t>
  </si>
  <si>
    <t>10 mM Mg (2h)</t>
  </si>
  <si>
    <t>blue</t>
  </si>
  <si>
    <t>brown</t>
  </si>
  <si>
    <t>LVS1</t>
  </si>
  <si>
    <t>LVS3</t>
  </si>
  <si>
    <t>BM Gradients</t>
  </si>
  <si>
    <t>BM Gradient Fractions</t>
  </si>
  <si>
    <t>Kira's</t>
  </si>
  <si>
    <t>give to Kira</t>
  </si>
  <si>
    <t>8-10, 12-16</t>
  </si>
  <si>
    <t>13-14, 16-21</t>
  </si>
  <si>
    <t>13-21</t>
  </si>
  <si>
    <t>13-26</t>
  </si>
  <si>
    <t>13-14, 16-27</t>
  </si>
  <si>
    <t>7-27</t>
  </si>
  <si>
    <t>1-5, 8-10, 13-25</t>
  </si>
  <si>
    <t>LVS2</t>
  </si>
  <si>
    <t>13-22</t>
  </si>
  <si>
    <t>13-25</t>
  </si>
  <si>
    <t>13-27</t>
  </si>
  <si>
    <t>240620_LVS_BB</t>
  </si>
  <si>
    <t>240316_LVS2</t>
  </si>
  <si>
    <t>240316_LVS3</t>
  </si>
  <si>
    <t>8-20</t>
  </si>
  <si>
    <t>LVS D1D3 (post-dialysis)</t>
  </si>
  <si>
    <t>?</t>
  </si>
  <si>
    <t>MHB</t>
  </si>
  <si>
    <t>-</t>
  </si>
  <si>
    <t>100?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</si>
</sst>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0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/>
    <xf numFmtId="14" fontId="6" fillId="0" borderId="0" xfId="0" applyNumberFormat="1" applyFont="1"/>
    <xf numFmtId="0" fontId="7" fillId="0" borderId="0" xfId="0" applyFont="1" applyAlignment="1">
      <alignment horizontal="right"/>
    </xf>
    <xf numFmtId="164" fontId="6" fillId="0" borderId="0" xfId="0" applyNumberFormat="1" applyFont="1"/>
    <xf numFmtId="49" fontId="6" fillId="0" borderId="0" xfId="0" applyNumberFormat="1" applyFont="1"/>
    <xf numFmtId="0" fontId="8" fillId="0" borderId="0" xfId="0" applyFont="1"/>
    <xf numFmtId="14" fontId="8" fillId="0" borderId="0" xfId="0" applyNumberFormat="1" applyFont="1"/>
    <xf numFmtId="14" fontId="0" fillId="0" borderId="0" xfId="0" applyNumberFormat="1"/>
    <xf numFmtId="0" fontId="0" fillId="0" borderId="0" xfId="0" applyAlignment="1">
      <alignment vertical="center" wrapText="1"/>
    </xf>
    <xf numFmtId="0" fontId="3" fillId="0" borderId="0" xfId="0" applyFont="1"/>
    <xf numFmtId="49" fontId="3" fillId="0" borderId="0" xfId="0" applyNumberFormat="1" applyFont="1"/>
    <xf numFmtId="164" fontId="0" fillId="0" borderId="0" xfId="0" applyNumberFormat="1"/>
    <xf numFmtId="0" fontId="2" fillId="0" borderId="0" xfId="0" applyFont="1"/>
    <xf numFmtId="2" fontId="0" fillId="0" borderId="0" xfId="0" applyNumberFormat="1"/>
    <xf numFmtId="0" fontId="1" fillId="0" borderId="0" xfId="0" applyFont="1"/>
    <xf numFmtId="164" fontId="0" fillId="0" borderId="0" xfId="0" applyNumberFormat="1" applyAlignment="1">
      <alignment horizontal="right"/>
    </xf>
    <xf numFmtId="0" fontId="5" fillId="2" borderId="1" xfId="0" applyFont="1" applyFill="1" applyBorder="1"/>
    <xf numFmtId="49" fontId="5" fillId="2" borderId="1" xfId="0" applyNumberFormat="1" applyFont="1" applyFill="1" applyBorder="1"/>
    <xf numFmtId="0" fontId="5" fillId="0" borderId="2" xfId="0" applyFont="1" applyBorder="1"/>
    <xf numFmtId="0" fontId="0" fillId="0" borderId="2" xfId="0" applyBorder="1"/>
    <xf numFmtId="14" fontId="0" fillId="0" borderId="2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000"/>
  <sheetViews>
    <sheetView tabSelected="1" workbookViewId="0">
      <pane ySplit="1" topLeftCell="A2" activePane="bottomLeft" state="frozen"/>
      <selection pane="bottomLeft" activeCell="G66" sqref="G66"/>
    </sheetView>
  </sheetViews>
  <sheetFormatPr baseColWidth="10" defaultColWidth="14.5" defaultRowHeight="15" customHeight="1" x14ac:dyDescent="0.2"/>
  <cols>
    <col min="1" max="1" width="16.6640625" customWidth="1"/>
    <col min="2" max="2" width="10.5" customWidth="1"/>
    <col min="3" max="3" width="15" customWidth="1"/>
    <col min="4" max="4" width="13.83203125" customWidth="1"/>
    <col min="5" max="5" width="9.5" customWidth="1"/>
    <col min="6" max="6" width="12.5" customWidth="1"/>
    <col min="7" max="7" width="12.83203125" customWidth="1"/>
    <col min="8" max="8" width="12.1640625" customWidth="1"/>
    <col min="9" max="9" width="8.6640625" customWidth="1"/>
    <col min="10" max="10" width="15.33203125" customWidth="1"/>
    <col min="13" max="13" width="19" customWidth="1"/>
    <col min="15" max="18" width="8.6640625" customWidth="1"/>
    <col min="19" max="19" width="12.83203125" customWidth="1"/>
    <col min="20" max="26" width="8.6640625" customWidth="1"/>
  </cols>
  <sheetData>
    <row r="1" spans="1:20" ht="28.2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38</v>
      </c>
      <c r="I1" s="2" t="s">
        <v>33</v>
      </c>
      <c r="J1" s="2" t="s">
        <v>37</v>
      </c>
      <c r="K1" s="2" t="s">
        <v>63</v>
      </c>
      <c r="L1" s="2" t="s">
        <v>66</v>
      </c>
      <c r="M1" s="2" t="s">
        <v>49</v>
      </c>
      <c r="N1" s="2" t="s">
        <v>50</v>
      </c>
      <c r="O1" s="2" t="s">
        <v>51</v>
      </c>
      <c r="P1" s="2" t="s">
        <v>67</v>
      </c>
      <c r="Q1" s="2" t="s">
        <v>68</v>
      </c>
      <c r="R1" s="2" t="s">
        <v>69</v>
      </c>
      <c r="S1" s="2" t="s">
        <v>72</v>
      </c>
      <c r="T1" s="2" t="s">
        <v>75</v>
      </c>
    </row>
    <row r="2" spans="1:20" ht="14.25" customHeight="1" x14ac:dyDescent="0.2">
      <c r="A2" s="3" t="s">
        <v>7</v>
      </c>
      <c r="D2" s="4">
        <v>45033</v>
      </c>
      <c r="E2" s="5">
        <v>4.766</v>
      </c>
      <c r="F2" s="6">
        <f t="shared" ref="F2:F3" si="0">(E2*200)/14.5</f>
        <v>65.737931034482756</v>
      </c>
      <c r="G2" s="6">
        <f t="shared" ref="G2:G21" si="1">F2/2.7</f>
        <v>24.347381864623241</v>
      </c>
      <c r="I2" s="17" t="s">
        <v>35</v>
      </c>
      <c r="K2" s="17" t="s">
        <v>65</v>
      </c>
      <c r="L2">
        <v>10</v>
      </c>
      <c r="S2" s="17" t="s">
        <v>74</v>
      </c>
      <c r="T2" s="17" t="s">
        <v>9</v>
      </c>
    </row>
    <row r="3" spans="1:20" ht="14.25" customHeight="1" x14ac:dyDescent="0.2">
      <c r="A3" s="3" t="s">
        <v>8</v>
      </c>
      <c r="D3" s="4">
        <v>45033</v>
      </c>
      <c r="E3" s="5">
        <v>4.8209999999999997</v>
      </c>
      <c r="F3" s="6">
        <f t="shared" si="0"/>
        <v>66.49655172413793</v>
      </c>
      <c r="G3" s="6">
        <f t="shared" si="1"/>
        <v>24.628352490421452</v>
      </c>
      <c r="I3" s="17" t="s">
        <v>35</v>
      </c>
      <c r="K3" s="17" t="s">
        <v>65</v>
      </c>
      <c r="L3">
        <v>10</v>
      </c>
      <c r="S3" s="17" t="s">
        <v>74</v>
      </c>
      <c r="T3" s="17" t="s">
        <v>9</v>
      </c>
    </row>
    <row r="4" spans="1:20" ht="14.25" customHeight="1" x14ac:dyDescent="0.2">
      <c r="A4" s="3" t="s">
        <v>7</v>
      </c>
      <c r="B4" s="3" t="s">
        <v>9</v>
      </c>
      <c r="D4" s="4">
        <v>45045</v>
      </c>
      <c r="E4" s="5">
        <v>453.57100000000003</v>
      </c>
      <c r="F4" s="6">
        <f t="shared" ref="F4:F5" si="2">(E4)/14.5</f>
        <v>31.280758620689657</v>
      </c>
      <c r="G4" s="6">
        <f t="shared" si="1"/>
        <v>11.585466155810984</v>
      </c>
      <c r="I4" s="17" t="s">
        <v>35</v>
      </c>
      <c r="J4">
        <v>1.17</v>
      </c>
      <c r="K4" s="17" t="s">
        <v>65</v>
      </c>
      <c r="L4">
        <v>10</v>
      </c>
      <c r="S4" s="17" t="s">
        <v>74</v>
      </c>
      <c r="T4" s="17" t="s">
        <v>9</v>
      </c>
    </row>
    <row r="5" spans="1:20" ht="14.25" customHeight="1" x14ac:dyDescent="0.2">
      <c r="A5" s="3" t="s">
        <v>8</v>
      </c>
      <c r="B5" s="3" t="s">
        <v>9</v>
      </c>
      <c r="D5" s="4">
        <v>45045</v>
      </c>
      <c r="E5" s="5">
        <v>449.17500000000001</v>
      </c>
      <c r="F5" s="6">
        <f t="shared" si="2"/>
        <v>30.977586206896554</v>
      </c>
      <c r="G5" s="6">
        <f t="shared" si="1"/>
        <v>11.473180076628353</v>
      </c>
      <c r="I5" s="17" t="s">
        <v>35</v>
      </c>
      <c r="K5" s="17" t="s">
        <v>65</v>
      </c>
      <c r="L5">
        <v>10</v>
      </c>
      <c r="S5" s="17" t="s">
        <v>74</v>
      </c>
      <c r="T5" s="17" t="s">
        <v>9</v>
      </c>
    </row>
    <row r="6" spans="1:20" ht="14.25" customHeight="1" x14ac:dyDescent="0.2">
      <c r="A6" s="3" t="s">
        <v>7</v>
      </c>
      <c r="B6" s="3" t="s">
        <v>11</v>
      </c>
      <c r="C6" s="7" t="s">
        <v>12</v>
      </c>
      <c r="D6" s="4">
        <v>45047</v>
      </c>
      <c r="E6" s="5">
        <v>5.6890000000000001</v>
      </c>
      <c r="F6" s="6">
        <f t="shared" ref="F6:F10" si="3">(E6*200)/14.5</f>
        <v>78.468965517241372</v>
      </c>
      <c r="G6" s="6">
        <f t="shared" si="1"/>
        <v>29.062579821200508</v>
      </c>
      <c r="I6" s="17" t="s">
        <v>35</v>
      </c>
      <c r="K6" s="17" t="s">
        <v>65</v>
      </c>
      <c r="L6">
        <v>10</v>
      </c>
      <c r="S6" s="17" t="s">
        <v>74</v>
      </c>
      <c r="T6" s="17" t="s">
        <v>9</v>
      </c>
    </row>
    <row r="7" spans="1:20" ht="14.25" customHeight="1" x14ac:dyDescent="0.2">
      <c r="A7" s="3" t="s">
        <v>8</v>
      </c>
      <c r="B7" s="3" t="s">
        <v>11</v>
      </c>
      <c r="C7" s="7" t="s">
        <v>12</v>
      </c>
      <c r="D7" s="4">
        <v>45047</v>
      </c>
      <c r="E7" s="5">
        <v>2.7810000000000001</v>
      </c>
      <c r="F7" s="6">
        <f t="shared" si="3"/>
        <v>38.358620689655176</v>
      </c>
      <c r="G7" s="6">
        <f t="shared" si="1"/>
        <v>14.206896551724139</v>
      </c>
      <c r="I7" s="17" t="s">
        <v>35</v>
      </c>
      <c r="K7" s="17" t="s">
        <v>65</v>
      </c>
      <c r="L7">
        <v>10</v>
      </c>
      <c r="S7" s="17" t="s">
        <v>74</v>
      </c>
      <c r="T7" s="17" t="s">
        <v>9</v>
      </c>
    </row>
    <row r="8" spans="1:20" ht="14.25" customHeight="1" x14ac:dyDescent="0.2">
      <c r="A8" s="3" t="s">
        <v>10</v>
      </c>
      <c r="B8" s="3" t="s">
        <v>11</v>
      </c>
      <c r="C8" s="7" t="s">
        <v>12</v>
      </c>
      <c r="D8" s="4">
        <v>45047</v>
      </c>
      <c r="E8" s="5">
        <v>3.2330000000000001</v>
      </c>
      <c r="F8" s="6">
        <f t="shared" si="3"/>
        <v>44.593103448275862</v>
      </c>
      <c r="G8" s="6">
        <f t="shared" si="1"/>
        <v>16.515964240102171</v>
      </c>
      <c r="I8" s="17" t="s">
        <v>35</v>
      </c>
      <c r="K8" s="17" t="s">
        <v>65</v>
      </c>
      <c r="L8">
        <v>10</v>
      </c>
      <c r="S8" s="17" t="s">
        <v>74</v>
      </c>
      <c r="T8" s="17" t="s">
        <v>9</v>
      </c>
    </row>
    <row r="9" spans="1:20" ht="14.25" customHeight="1" x14ac:dyDescent="0.2">
      <c r="A9" s="3" t="s">
        <v>7</v>
      </c>
      <c r="B9" s="3" t="s">
        <v>11</v>
      </c>
      <c r="C9" s="7" t="s">
        <v>12</v>
      </c>
      <c r="D9" s="4">
        <v>45050</v>
      </c>
      <c r="E9" s="5">
        <v>4.9450000000000003</v>
      </c>
      <c r="F9" s="6">
        <f t="shared" si="3"/>
        <v>68.206896551724142</v>
      </c>
      <c r="G9" s="6">
        <f t="shared" si="1"/>
        <v>25.261813537675607</v>
      </c>
      <c r="I9" s="17" t="s">
        <v>35</v>
      </c>
      <c r="K9" s="17" t="s">
        <v>65</v>
      </c>
      <c r="L9">
        <v>10</v>
      </c>
      <c r="S9" s="17" t="s">
        <v>74</v>
      </c>
      <c r="T9" s="17" t="s">
        <v>9</v>
      </c>
    </row>
    <row r="10" spans="1:20" ht="14.25" customHeight="1" x14ac:dyDescent="0.2">
      <c r="A10" s="3" t="s">
        <v>8</v>
      </c>
      <c r="B10" s="3" t="s">
        <v>11</v>
      </c>
      <c r="C10" s="7" t="s">
        <v>12</v>
      </c>
      <c r="D10" s="4">
        <v>45050</v>
      </c>
      <c r="E10" s="5">
        <v>5.9489999999999998</v>
      </c>
      <c r="F10" s="6">
        <f t="shared" si="3"/>
        <v>82.055172413793102</v>
      </c>
      <c r="G10" s="6">
        <f t="shared" si="1"/>
        <v>30.390804597701148</v>
      </c>
      <c r="I10" s="17" t="s">
        <v>35</v>
      </c>
      <c r="K10" s="17" t="s">
        <v>65</v>
      </c>
      <c r="L10">
        <v>10</v>
      </c>
      <c r="S10" s="17" t="s">
        <v>74</v>
      </c>
      <c r="T10" s="17" t="s">
        <v>9</v>
      </c>
    </row>
    <row r="11" spans="1:20" ht="14.25" customHeight="1" x14ac:dyDescent="0.2">
      <c r="A11" s="3" t="s">
        <v>7</v>
      </c>
      <c r="B11" s="3" t="s">
        <v>9</v>
      </c>
      <c r="D11" s="4">
        <v>45066</v>
      </c>
      <c r="E11" s="5">
        <v>444.16699999999997</v>
      </c>
      <c r="F11" s="6">
        <f t="shared" ref="F11:F13" si="4">(E11)/14.5</f>
        <v>30.632206896551722</v>
      </c>
      <c r="G11" s="6">
        <f t="shared" si="1"/>
        <v>11.345261813537673</v>
      </c>
      <c r="I11" s="17" t="s">
        <v>35</v>
      </c>
      <c r="K11" s="17" t="s">
        <v>65</v>
      </c>
      <c r="L11">
        <v>10</v>
      </c>
      <c r="S11" s="17" t="s">
        <v>74</v>
      </c>
      <c r="T11" s="17" t="s">
        <v>9</v>
      </c>
    </row>
    <row r="12" spans="1:20" ht="14.25" customHeight="1" x14ac:dyDescent="0.2">
      <c r="A12" s="3" t="s">
        <v>8</v>
      </c>
      <c r="B12" s="3" t="s">
        <v>9</v>
      </c>
      <c r="D12" s="4">
        <v>45066</v>
      </c>
      <c r="E12" s="5">
        <v>451.74900000000002</v>
      </c>
      <c r="F12" s="6">
        <f t="shared" si="4"/>
        <v>31.155103448275863</v>
      </c>
      <c r="G12" s="6">
        <f t="shared" si="1"/>
        <v>11.538927203065134</v>
      </c>
      <c r="I12" s="17" t="s">
        <v>35</v>
      </c>
      <c r="K12" s="17" t="s">
        <v>65</v>
      </c>
      <c r="L12">
        <v>10</v>
      </c>
      <c r="S12" s="17" t="s">
        <v>74</v>
      </c>
      <c r="T12" s="17" t="s">
        <v>9</v>
      </c>
    </row>
    <row r="13" spans="1:20" ht="14.25" customHeight="1" x14ac:dyDescent="0.2">
      <c r="A13" s="3" t="s">
        <v>10</v>
      </c>
      <c r="B13" s="3" t="s">
        <v>9</v>
      </c>
      <c r="D13" s="4">
        <v>45066</v>
      </c>
      <c r="E13" s="5">
        <v>439.10399999999998</v>
      </c>
      <c r="F13" s="6">
        <f t="shared" si="4"/>
        <v>30.28303448275862</v>
      </c>
      <c r="G13" s="6">
        <f t="shared" si="1"/>
        <v>11.215938697318007</v>
      </c>
      <c r="I13" s="17" t="s">
        <v>35</v>
      </c>
      <c r="K13" s="17" t="s">
        <v>65</v>
      </c>
      <c r="L13">
        <v>10</v>
      </c>
      <c r="S13" s="17" t="s">
        <v>74</v>
      </c>
      <c r="T13" s="17" t="s">
        <v>9</v>
      </c>
    </row>
    <row r="14" spans="1:20" ht="14.25" customHeight="1" x14ac:dyDescent="0.2">
      <c r="A14" s="3" t="s">
        <v>7</v>
      </c>
      <c r="B14" s="3" t="s">
        <v>11</v>
      </c>
      <c r="C14" s="7" t="s">
        <v>12</v>
      </c>
      <c r="D14" s="4">
        <v>45068</v>
      </c>
      <c r="E14" s="5">
        <v>5.9809999999999999</v>
      </c>
      <c r="F14" s="6">
        <f t="shared" ref="F14:F21" si="5">(E14*200)/14.5</f>
        <v>82.49655172413793</v>
      </c>
      <c r="G14" s="6">
        <f t="shared" si="1"/>
        <v>30.55427841634738</v>
      </c>
      <c r="I14" s="17" t="s">
        <v>35</v>
      </c>
      <c r="K14" s="17" t="s">
        <v>65</v>
      </c>
      <c r="L14">
        <v>10</v>
      </c>
      <c r="S14" s="17" t="s">
        <v>74</v>
      </c>
      <c r="T14" s="17" t="s">
        <v>9</v>
      </c>
    </row>
    <row r="15" spans="1:20" ht="14.25" customHeight="1" x14ac:dyDescent="0.2">
      <c r="A15" s="3" t="s">
        <v>8</v>
      </c>
      <c r="B15" s="3" t="s">
        <v>11</v>
      </c>
      <c r="C15" s="7" t="s">
        <v>12</v>
      </c>
      <c r="D15" s="4">
        <v>45068</v>
      </c>
      <c r="E15" s="5">
        <v>6.734</v>
      </c>
      <c r="F15" s="6">
        <f t="shared" si="5"/>
        <v>92.882758620689657</v>
      </c>
      <c r="G15" s="6">
        <f t="shared" si="1"/>
        <v>34.401021711366539</v>
      </c>
      <c r="I15" s="17" t="s">
        <v>35</v>
      </c>
      <c r="K15" s="17" t="s">
        <v>65</v>
      </c>
      <c r="L15">
        <v>10</v>
      </c>
      <c r="S15" s="17" t="s">
        <v>74</v>
      </c>
      <c r="T15" s="17" t="s">
        <v>9</v>
      </c>
    </row>
    <row r="16" spans="1:20" ht="14.25" customHeight="1" x14ac:dyDescent="0.2">
      <c r="A16" s="3" t="s">
        <v>10</v>
      </c>
      <c r="B16" s="3" t="s">
        <v>11</v>
      </c>
      <c r="C16" s="7" t="s">
        <v>12</v>
      </c>
      <c r="D16" s="4">
        <v>45068</v>
      </c>
      <c r="E16" s="5">
        <v>6.0410000000000004</v>
      </c>
      <c r="F16" s="6">
        <f t="shared" si="5"/>
        <v>83.324137931034485</v>
      </c>
      <c r="G16" s="6">
        <f t="shared" si="1"/>
        <v>30.860791826309068</v>
      </c>
      <c r="I16" s="17" t="s">
        <v>35</v>
      </c>
      <c r="K16" s="17" t="s">
        <v>65</v>
      </c>
      <c r="L16">
        <v>10</v>
      </c>
      <c r="S16" s="17" t="s">
        <v>74</v>
      </c>
      <c r="T16" s="17" t="s">
        <v>9</v>
      </c>
    </row>
    <row r="17" spans="1:20" ht="14.25" customHeight="1" x14ac:dyDescent="0.2">
      <c r="A17" s="3" t="s">
        <v>13</v>
      </c>
      <c r="D17" s="4">
        <v>45071</v>
      </c>
      <c r="E17" s="5">
        <v>2.4380000000000002</v>
      </c>
      <c r="F17" s="6">
        <f t="shared" si="5"/>
        <v>33.627586206896552</v>
      </c>
      <c r="G17" s="6">
        <f t="shared" si="1"/>
        <v>12.454661558109834</v>
      </c>
      <c r="I17" s="17" t="s">
        <v>116</v>
      </c>
      <c r="K17" s="17" t="s">
        <v>116</v>
      </c>
      <c r="L17" s="17" t="s">
        <v>116</v>
      </c>
      <c r="S17" s="17"/>
      <c r="T17" s="17"/>
    </row>
    <row r="18" spans="1:20" ht="14.25" customHeight="1" x14ac:dyDescent="0.2">
      <c r="A18" s="3" t="s">
        <v>7</v>
      </c>
      <c r="B18" s="3" t="s">
        <v>11</v>
      </c>
      <c r="C18" s="7" t="s">
        <v>12</v>
      </c>
      <c r="D18" s="4">
        <v>45084</v>
      </c>
      <c r="E18" s="3">
        <v>1.681</v>
      </c>
      <c r="F18" s="6">
        <f t="shared" si="5"/>
        <v>23.186206896551724</v>
      </c>
      <c r="G18" s="6">
        <f t="shared" si="1"/>
        <v>8.5874840357598963</v>
      </c>
      <c r="I18" s="17" t="s">
        <v>35</v>
      </c>
      <c r="K18" s="17" t="s">
        <v>65</v>
      </c>
      <c r="L18">
        <v>10</v>
      </c>
      <c r="S18" s="17" t="s">
        <v>74</v>
      </c>
      <c r="T18" s="17" t="s">
        <v>9</v>
      </c>
    </row>
    <row r="19" spans="1:20" ht="14.25" customHeight="1" x14ac:dyDescent="0.2">
      <c r="A19" s="3" t="s">
        <v>8</v>
      </c>
      <c r="B19" s="3" t="s">
        <v>11</v>
      </c>
      <c r="C19" s="7" t="s">
        <v>12</v>
      </c>
      <c r="D19" s="4">
        <v>45084</v>
      </c>
      <c r="E19" s="3">
        <v>2.085</v>
      </c>
      <c r="F19" s="6">
        <f t="shared" si="5"/>
        <v>28.758620689655171</v>
      </c>
      <c r="G19" s="6">
        <f t="shared" si="1"/>
        <v>10.651340996168582</v>
      </c>
      <c r="I19" s="17" t="s">
        <v>35</v>
      </c>
      <c r="K19" s="17" t="s">
        <v>65</v>
      </c>
      <c r="L19">
        <v>10</v>
      </c>
      <c r="S19" s="17" t="s">
        <v>74</v>
      </c>
      <c r="T19" s="17" t="s">
        <v>9</v>
      </c>
    </row>
    <row r="20" spans="1:20" ht="14.25" customHeight="1" x14ac:dyDescent="0.2">
      <c r="A20" s="3" t="s">
        <v>10</v>
      </c>
      <c r="B20" s="3" t="s">
        <v>11</v>
      </c>
      <c r="C20" s="7" t="s">
        <v>12</v>
      </c>
      <c r="D20" s="4">
        <v>45084</v>
      </c>
      <c r="E20" s="3">
        <v>1.605</v>
      </c>
      <c r="F20" s="6">
        <f t="shared" si="5"/>
        <v>22.137931034482758</v>
      </c>
      <c r="G20" s="6">
        <f t="shared" si="1"/>
        <v>8.1992337164750957</v>
      </c>
      <c r="I20" s="17" t="s">
        <v>35</v>
      </c>
      <c r="K20" s="17" t="s">
        <v>65</v>
      </c>
      <c r="L20">
        <v>10</v>
      </c>
      <c r="S20" s="17" t="s">
        <v>74</v>
      </c>
      <c r="T20" s="17" t="s">
        <v>9</v>
      </c>
    </row>
    <row r="21" spans="1:20" ht="14.25" customHeight="1" x14ac:dyDescent="0.2">
      <c r="A21" s="3" t="s">
        <v>14</v>
      </c>
      <c r="B21" s="3" t="s">
        <v>11</v>
      </c>
      <c r="C21" s="7" t="s">
        <v>12</v>
      </c>
      <c r="D21" s="4">
        <v>45119</v>
      </c>
      <c r="E21" s="5">
        <v>0.39900000000000002</v>
      </c>
      <c r="F21" s="6">
        <f t="shared" si="5"/>
        <v>5.5034482758620697</v>
      </c>
      <c r="G21" s="6">
        <f t="shared" si="1"/>
        <v>2.0383141762452111</v>
      </c>
      <c r="I21" s="17" t="s">
        <v>35</v>
      </c>
      <c r="K21" s="17" t="s">
        <v>65</v>
      </c>
      <c r="L21">
        <v>10</v>
      </c>
      <c r="S21" s="17" t="s">
        <v>74</v>
      </c>
      <c r="T21" s="17" t="s">
        <v>9</v>
      </c>
    </row>
    <row r="22" spans="1:20" ht="14.25" customHeight="1" x14ac:dyDescent="0.2">
      <c r="A22" s="3" t="s">
        <v>15</v>
      </c>
      <c r="B22" s="3" t="s">
        <v>11</v>
      </c>
      <c r="C22" s="7" t="s">
        <v>12</v>
      </c>
      <c r="D22" s="4">
        <v>45119</v>
      </c>
      <c r="E22" s="5">
        <v>4.2000000000000003E-2</v>
      </c>
      <c r="F22" s="6">
        <f>(E22*200)/14.5</f>
        <v>0.57931034482758625</v>
      </c>
      <c r="G22" s="6">
        <f>F22/2.7</f>
        <v>0.21455938697318008</v>
      </c>
      <c r="I22" s="14" t="s">
        <v>115</v>
      </c>
      <c r="K22" s="17" t="s">
        <v>65</v>
      </c>
      <c r="L22">
        <v>10</v>
      </c>
      <c r="S22" s="17" t="s">
        <v>74</v>
      </c>
      <c r="T22" s="17" t="s">
        <v>9</v>
      </c>
    </row>
    <row r="23" spans="1:20" ht="14.25" customHeight="1" x14ac:dyDescent="0.2">
      <c r="A23" t="s">
        <v>21</v>
      </c>
      <c r="B23" s="3" t="s">
        <v>11</v>
      </c>
      <c r="C23" s="7" t="s">
        <v>12</v>
      </c>
      <c r="D23" s="10">
        <v>45140</v>
      </c>
      <c r="E23">
        <v>4.0000000000000001E-3</v>
      </c>
      <c r="F23" s="6">
        <f>(E23*200)/14.5</f>
        <v>5.5172413793103454E-2</v>
      </c>
      <c r="G23" s="6">
        <f t="shared" ref="G23:G33" si="6">F23/2.7</f>
        <v>2.0434227330779056E-2</v>
      </c>
      <c r="I23" s="14" t="s">
        <v>115</v>
      </c>
      <c r="K23" s="17" t="s">
        <v>65</v>
      </c>
      <c r="L23">
        <v>10</v>
      </c>
      <c r="S23" s="17" t="s">
        <v>74</v>
      </c>
      <c r="T23" s="17" t="s">
        <v>9</v>
      </c>
    </row>
    <row r="24" spans="1:20" ht="14.25" customHeight="1" x14ac:dyDescent="0.2">
      <c r="A24" t="s">
        <v>22</v>
      </c>
      <c r="B24" s="3" t="s">
        <v>11</v>
      </c>
      <c r="C24" s="7" t="s">
        <v>12</v>
      </c>
      <c r="D24" s="10">
        <v>45140</v>
      </c>
      <c r="E24">
        <v>4.5999999999999999E-2</v>
      </c>
      <c r="F24" s="6">
        <f>(E24*200)/14.5</f>
        <v>0.63448275862068959</v>
      </c>
      <c r="G24" s="6">
        <f t="shared" si="6"/>
        <v>0.2349936143039591</v>
      </c>
      <c r="I24" s="14" t="s">
        <v>115</v>
      </c>
      <c r="K24" s="17" t="s">
        <v>65</v>
      </c>
      <c r="L24">
        <v>10</v>
      </c>
      <c r="S24" s="17" t="s">
        <v>74</v>
      </c>
      <c r="T24" s="17" t="s">
        <v>9</v>
      </c>
    </row>
    <row r="25" spans="1:20" ht="14.25" customHeight="1" x14ac:dyDescent="0.2">
      <c r="A25" t="s">
        <v>23</v>
      </c>
      <c r="B25" s="3" t="s">
        <v>11</v>
      </c>
      <c r="C25" s="7" t="s">
        <v>12</v>
      </c>
      <c r="D25" s="10">
        <v>45140</v>
      </c>
      <c r="E25">
        <v>-1.4999999999999999E-2</v>
      </c>
      <c r="F25" s="6">
        <f>(E25*200)/14.5</f>
        <v>-0.20689655172413793</v>
      </c>
      <c r="G25" s="6">
        <f t="shared" si="6"/>
        <v>-7.662835249042145E-2</v>
      </c>
      <c r="I25" s="14" t="s">
        <v>115</v>
      </c>
      <c r="K25" s="17" t="s">
        <v>65</v>
      </c>
      <c r="L25">
        <v>10</v>
      </c>
      <c r="S25" s="17" t="s">
        <v>74</v>
      </c>
      <c r="T25" s="17" t="s">
        <v>9</v>
      </c>
    </row>
    <row r="26" spans="1:20" ht="14.25" customHeight="1" x14ac:dyDescent="0.2">
      <c r="A26" t="s">
        <v>24</v>
      </c>
      <c r="B26" s="3" t="s">
        <v>11</v>
      </c>
      <c r="C26" s="7" t="s">
        <v>12</v>
      </c>
      <c r="D26" s="10">
        <v>45140</v>
      </c>
      <c r="E26">
        <v>-2.1000000000000001E-2</v>
      </c>
      <c r="F26" s="6">
        <f>(E26*200)/14.5</f>
        <v>-0.28965517241379313</v>
      </c>
      <c r="G26" s="6">
        <f t="shared" si="6"/>
        <v>-0.10727969348659004</v>
      </c>
      <c r="I26" s="14" t="s">
        <v>115</v>
      </c>
      <c r="K26" s="17" t="s">
        <v>65</v>
      </c>
      <c r="L26">
        <v>10</v>
      </c>
      <c r="S26" s="17" t="s">
        <v>74</v>
      </c>
      <c r="T26" s="17" t="s">
        <v>9</v>
      </c>
    </row>
    <row r="27" spans="1:20" ht="14.25" customHeight="1" x14ac:dyDescent="0.2">
      <c r="A27" t="s">
        <v>25</v>
      </c>
      <c r="B27" s="3" t="s">
        <v>9</v>
      </c>
      <c r="D27" s="10">
        <v>45140</v>
      </c>
      <c r="E27">
        <v>0.88700000000000001</v>
      </c>
      <c r="F27" s="6">
        <f>(E27)/14.5</f>
        <v>6.1172413793103446E-2</v>
      </c>
      <c r="G27" s="6">
        <f t="shared" si="6"/>
        <v>2.2656449553001275E-2</v>
      </c>
      <c r="I27" s="14" t="s">
        <v>115</v>
      </c>
      <c r="K27" s="17" t="s">
        <v>65</v>
      </c>
      <c r="L27">
        <v>10</v>
      </c>
      <c r="S27" s="17" t="s">
        <v>74</v>
      </c>
      <c r="T27" s="17" t="s">
        <v>9</v>
      </c>
    </row>
    <row r="28" spans="1:20" ht="14.25" customHeight="1" x14ac:dyDescent="0.2">
      <c r="A28" t="s">
        <v>26</v>
      </c>
      <c r="B28" s="3" t="s">
        <v>9</v>
      </c>
      <c r="D28" s="10">
        <v>45140</v>
      </c>
      <c r="E28">
        <v>0.10100000000000001</v>
      </c>
      <c r="F28" s="6">
        <f t="shared" ref="F28:F30" si="7">(E28)/14.5</f>
        <v>6.9655172413793107E-3</v>
      </c>
      <c r="G28" s="6">
        <f t="shared" si="6"/>
        <v>2.5798212005108557E-3</v>
      </c>
      <c r="I28" s="14" t="s">
        <v>115</v>
      </c>
      <c r="K28" s="17" t="s">
        <v>65</v>
      </c>
      <c r="L28">
        <v>10</v>
      </c>
      <c r="S28" s="17" t="s">
        <v>74</v>
      </c>
      <c r="T28" s="17" t="s">
        <v>9</v>
      </c>
    </row>
    <row r="29" spans="1:20" ht="14.25" customHeight="1" x14ac:dyDescent="0.2">
      <c r="A29" t="s">
        <v>27</v>
      </c>
      <c r="B29" s="3" t="s">
        <v>9</v>
      </c>
      <c r="D29" s="10">
        <v>45140</v>
      </c>
      <c r="E29">
        <v>1.5820000000000001</v>
      </c>
      <c r="F29" s="6">
        <f t="shared" si="7"/>
        <v>0.10910344827586207</v>
      </c>
      <c r="G29" s="6">
        <f t="shared" si="6"/>
        <v>4.0408684546615579E-2</v>
      </c>
      <c r="I29" s="14" t="s">
        <v>115</v>
      </c>
      <c r="K29" s="17" t="s">
        <v>65</v>
      </c>
      <c r="L29">
        <v>10</v>
      </c>
      <c r="S29" s="17" t="s">
        <v>74</v>
      </c>
      <c r="T29" s="17" t="s">
        <v>9</v>
      </c>
    </row>
    <row r="30" spans="1:20" ht="14.25" customHeight="1" x14ac:dyDescent="0.2">
      <c r="A30" t="s">
        <v>28</v>
      </c>
      <c r="B30" s="3" t="s">
        <v>9</v>
      </c>
      <c r="D30" s="10">
        <v>45140</v>
      </c>
      <c r="E30">
        <v>8.2000000000000003E-2</v>
      </c>
      <c r="F30" s="6">
        <f t="shared" si="7"/>
        <v>5.6551724137931039E-3</v>
      </c>
      <c r="G30" s="6">
        <f t="shared" si="6"/>
        <v>2.094508301404853E-3</v>
      </c>
      <c r="I30" s="14" t="s">
        <v>115</v>
      </c>
      <c r="K30" s="17" t="s">
        <v>65</v>
      </c>
      <c r="L30">
        <v>10</v>
      </c>
      <c r="S30" s="17" t="s">
        <v>74</v>
      </c>
      <c r="T30" s="17" t="s">
        <v>9</v>
      </c>
    </row>
    <row r="31" spans="1:20" ht="14.25" customHeight="1" x14ac:dyDescent="0.2">
      <c r="A31" t="s">
        <v>29</v>
      </c>
      <c r="B31" s="3" t="s">
        <v>11</v>
      </c>
      <c r="C31" s="7" t="s">
        <v>12</v>
      </c>
      <c r="D31" s="10">
        <v>45142</v>
      </c>
      <c r="E31">
        <v>-1.2999999999999999E-2</v>
      </c>
      <c r="F31" s="6">
        <f>(E31*200)/14.5</f>
        <v>-0.1793103448275862</v>
      </c>
      <c r="G31" s="6">
        <f t="shared" si="6"/>
        <v>-6.6411238825031929E-2</v>
      </c>
      <c r="I31" s="14" t="s">
        <v>115</v>
      </c>
      <c r="K31" s="17" t="s">
        <v>65</v>
      </c>
      <c r="L31">
        <v>10</v>
      </c>
      <c r="S31" s="17" t="s">
        <v>74</v>
      </c>
      <c r="T31" s="17" t="s">
        <v>9</v>
      </c>
    </row>
    <row r="32" spans="1:20" ht="14.25" customHeight="1" x14ac:dyDescent="0.2">
      <c r="A32" s="8" t="s">
        <v>30</v>
      </c>
      <c r="B32" s="3" t="s">
        <v>11</v>
      </c>
      <c r="C32" s="7" t="s">
        <v>12</v>
      </c>
      <c r="D32" s="10">
        <v>45154</v>
      </c>
      <c r="E32">
        <v>6.0999999999999999E-2</v>
      </c>
      <c r="F32" s="6">
        <f>(E32*200)/14.5</f>
        <v>0.84137931034482749</v>
      </c>
      <c r="G32" s="6">
        <f>F32/2.7</f>
        <v>0.31162196679438053</v>
      </c>
      <c r="I32" s="14" t="s">
        <v>115</v>
      </c>
      <c r="K32" s="17" t="s">
        <v>65</v>
      </c>
      <c r="L32">
        <v>10</v>
      </c>
      <c r="S32" s="17" t="s">
        <v>74</v>
      </c>
      <c r="T32" s="17" t="s">
        <v>9</v>
      </c>
    </row>
    <row r="33" spans="1:20" ht="14.25" customHeight="1" x14ac:dyDescent="0.2">
      <c r="A33" s="8" t="s">
        <v>31</v>
      </c>
      <c r="B33" s="3" t="s">
        <v>11</v>
      </c>
      <c r="C33" s="7" t="s">
        <v>12</v>
      </c>
      <c r="D33" s="10">
        <v>45154</v>
      </c>
      <c r="E33">
        <v>-8.0000000000000002E-3</v>
      </c>
      <c r="F33" s="6">
        <f t="shared" ref="F33" si="8">(E33*200)/14.5</f>
        <v>-0.11034482758620691</v>
      </c>
      <c r="G33" s="6">
        <f t="shared" si="6"/>
        <v>-4.0868454661558112E-2</v>
      </c>
      <c r="I33" t="s">
        <v>115</v>
      </c>
      <c r="J33" s="14"/>
      <c r="K33" s="17" t="s">
        <v>65</v>
      </c>
      <c r="L33">
        <v>10</v>
      </c>
      <c r="S33" s="17" t="s">
        <v>74</v>
      </c>
      <c r="T33" s="17" t="s">
        <v>9</v>
      </c>
    </row>
    <row r="34" spans="1:20" ht="14.25" customHeight="1" x14ac:dyDescent="0.2">
      <c r="A34" s="8" t="s">
        <v>14</v>
      </c>
      <c r="B34" s="3" t="s">
        <v>11</v>
      </c>
      <c r="C34" s="7" t="s">
        <v>12</v>
      </c>
      <c r="D34" s="10">
        <v>45154</v>
      </c>
      <c r="E34">
        <v>1.6890000000000001</v>
      </c>
      <c r="F34" s="6">
        <f>(E34*200)/14.5</f>
        <v>23.296551724137931</v>
      </c>
      <c r="G34" s="6">
        <f>F34/2.7</f>
        <v>8.6283524904214559</v>
      </c>
      <c r="I34" s="17" t="s">
        <v>35</v>
      </c>
      <c r="J34" s="14"/>
      <c r="K34" s="17" t="s">
        <v>65</v>
      </c>
      <c r="L34">
        <v>10</v>
      </c>
      <c r="S34" s="17" t="s">
        <v>74</v>
      </c>
      <c r="T34" s="17" t="s">
        <v>9</v>
      </c>
    </row>
    <row r="35" spans="1:20" ht="14.25" customHeight="1" x14ac:dyDescent="0.2">
      <c r="A35" s="8" t="s">
        <v>30</v>
      </c>
      <c r="B35" s="3" t="s">
        <v>11</v>
      </c>
      <c r="C35" s="7" t="s">
        <v>12</v>
      </c>
      <c r="D35" s="10">
        <v>45187</v>
      </c>
      <c r="E35">
        <v>0.12</v>
      </c>
      <c r="F35" s="6">
        <f t="shared" ref="F35:F43" si="9">(E35*200)/14.5</f>
        <v>1.6551724137931034</v>
      </c>
      <c r="G35" s="6">
        <f t="shared" ref="G35:G64" si="10">F35/2.7</f>
        <v>0.6130268199233716</v>
      </c>
      <c r="I35" t="s">
        <v>115</v>
      </c>
      <c r="K35" s="17" t="s">
        <v>65</v>
      </c>
      <c r="L35">
        <v>10</v>
      </c>
      <c r="S35" s="17" t="s">
        <v>74</v>
      </c>
      <c r="T35" s="17" t="s">
        <v>9</v>
      </c>
    </row>
    <row r="36" spans="1:20" ht="14.25" customHeight="1" x14ac:dyDescent="0.2">
      <c r="A36" s="8" t="s">
        <v>31</v>
      </c>
      <c r="B36" s="3" t="s">
        <v>11</v>
      </c>
      <c r="C36" s="7" t="s">
        <v>12</v>
      </c>
      <c r="D36" s="10">
        <v>45187</v>
      </c>
      <c r="E36">
        <v>0.48699999999999999</v>
      </c>
      <c r="F36" s="6">
        <f t="shared" si="9"/>
        <v>6.7172413793103445</v>
      </c>
      <c r="G36" s="6">
        <f t="shared" si="10"/>
        <v>2.4878671775223498</v>
      </c>
      <c r="I36" s="17" t="s">
        <v>115</v>
      </c>
      <c r="K36" s="17" t="s">
        <v>65</v>
      </c>
      <c r="L36">
        <v>10</v>
      </c>
      <c r="N36" s="16"/>
      <c r="S36" s="17" t="s">
        <v>74</v>
      </c>
      <c r="T36" s="17" t="s">
        <v>9</v>
      </c>
    </row>
    <row r="37" spans="1:20" ht="14.25" customHeight="1" x14ac:dyDescent="0.2">
      <c r="A37" s="8" t="s">
        <v>14</v>
      </c>
      <c r="B37" s="3" t="s">
        <v>11</v>
      </c>
      <c r="C37" s="7" t="s">
        <v>12</v>
      </c>
      <c r="D37" s="10">
        <v>45187</v>
      </c>
      <c r="E37">
        <v>1.431</v>
      </c>
      <c r="F37" s="6">
        <f t="shared" si="9"/>
        <v>19.737931034482759</v>
      </c>
      <c r="G37" s="6">
        <f t="shared" si="10"/>
        <v>7.3103448275862064</v>
      </c>
      <c r="I37" s="12" t="s">
        <v>35</v>
      </c>
      <c r="K37" s="17" t="s">
        <v>65</v>
      </c>
      <c r="L37">
        <v>10</v>
      </c>
      <c r="S37" s="17" t="s">
        <v>74</v>
      </c>
      <c r="T37" s="17" t="s">
        <v>9</v>
      </c>
    </row>
    <row r="38" spans="1:20" ht="14.25" customHeight="1" x14ac:dyDescent="0.2">
      <c r="A38" s="8" t="s">
        <v>30</v>
      </c>
      <c r="B38" s="3" t="s">
        <v>11</v>
      </c>
      <c r="C38" s="7" t="s">
        <v>12</v>
      </c>
      <c r="D38" s="10">
        <v>45239</v>
      </c>
      <c r="E38">
        <v>7.0999999999999994E-2</v>
      </c>
      <c r="F38" s="6">
        <f t="shared" si="9"/>
        <v>0.97931034482758617</v>
      </c>
      <c r="G38" s="6">
        <f t="shared" si="10"/>
        <v>0.3627075351213282</v>
      </c>
      <c r="H38">
        <v>0.54600000000000004</v>
      </c>
      <c r="I38" s="12" t="s">
        <v>34</v>
      </c>
      <c r="J38">
        <v>1.42</v>
      </c>
      <c r="K38" s="17" t="s">
        <v>65</v>
      </c>
      <c r="L38">
        <v>10</v>
      </c>
      <c r="M38" s="17" t="s">
        <v>117</v>
      </c>
      <c r="N38" s="16" t="e">
        <f t="shared" ref="N38:N43" si="11">M38*G38</f>
        <v>#VALUE!</v>
      </c>
      <c r="O38" s="14" t="e">
        <f t="shared" ref="O38:O43" si="12">N38/1000</f>
        <v>#VALUE!</v>
      </c>
      <c r="S38" s="17" t="s">
        <v>74</v>
      </c>
      <c r="T38" s="17" t="s">
        <v>9</v>
      </c>
    </row>
    <row r="39" spans="1:20" ht="14.25" customHeight="1" x14ac:dyDescent="0.2">
      <c r="A39" s="8" t="s">
        <v>31</v>
      </c>
      <c r="B39" s="3" t="s">
        <v>11</v>
      </c>
      <c r="C39" s="7" t="s">
        <v>12</v>
      </c>
      <c r="D39" s="10">
        <v>45239</v>
      </c>
      <c r="E39">
        <v>2.6339999999999999</v>
      </c>
      <c r="F39" s="6">
        <f t="shared" si="9"/>
        <v>36.331034482758618</v>
      </c>
      <c r="G39" s="6">
        <f t="shared" si="10"/>
        <v>13.455938697318006</v>
      </c>
      <c r="H39" s="14">
        <v>0.54900000000000004</v>
      </c>
      <c r="I39" s="17" t="s">
        <v>34</v>
      </c>
      <c r="J39">
        <v>2.4900000000000002</v>
      </c>
      <c r="K39" s="17" t="s">
        <v>65</v>
      </c>
      <c r="L39">
        <v>10</v>
      </c>
      <c r="M39" s="17" t="s">
        <v>117</v>
      </c>
      <c r="N39" s="16" t="e">
        <f t="shared" si="11"/>
        <v>#VALUE!</v>
      </c>
      <c r="O39" s="14" t="e">
        <f t="shared" si="12"/>
        <v>#VALUE!</v>
      </c>
      <c r="S39" s="17" t="s">
        <v>74</v>
      </c>
      <c r="T39" s="17" t="s">
        <v>9</v>
      </c>
    </row>
    <row r="40" spans="1:20" ht="14.25" customHeight="1" x14ac:dyDescent="0.2">
      <c r="A40" s="8" t="s">
        <v>32</v>
      </c>
      <c r="B40" s="3" t="s">
        <v>11</v>
      </c>
      <c r="C40" s="7" t="s">
        <v>12</v>
      </c>
      <c r="D40" s="10">
        <v>45239</v>
      </c>
      <c r="E40">
        <v>3.6379999999999999</v>
      </c>
      <c r="F40" s="6">
        <f t="shared" si="9"/>
        <v>50.179310344827584</v>
      </c>
      <c r="G40" s="6">
        <f t="shared" si="10"/>
        <v>18.584929757343549</v>
      </c>
      <c r="H40">
        <v>0.55000000000000004</v>
      </c>
      <c r="I40" s="17" t="s">
        <v>34</v>
      </c>
      <c r="J40">
        <v>2.74</v>
      </c>
      <c r="K40" s="17" t="s">
        <v>65</v>
      </c>
      <c r="L40">
        <v>10</v>
      </c>
      <c r="M40" s="17" t="s">
        <v>117</v>
      </c>
      <c r="N40" s="16" t="e">
        <f t="shared" si="11"/>
        <v>#VALUE!</v>
      </c>
      <c r="O40" s="14" t="e">
        <f t="shared" si="12"/>
        <v>#VALUE!</v>
      </c>
      <c r="S40" s="17" t="s">
        <v>74</v>
      </c>
      <c r="T40" s="17" t="s">
        <v>9</v>
      </c>
    </row>
    <row r="41" spans="1:20" ht="14.25" customHeight="1" x14ac:dyDescent="0.2">
      <c r="A41" s="8" t="s">
        <v>30</v>
      </c>
      <c r="B41" s="3" t="s">
        <v>11</v>
      </c>
      <c r="C41" s="7" t="s">
        <v>12</v>
      </c>
      <c r="D41" s="10">
        <v>45311</v>
      </c>
      <c r="E41">
        <v>0.90100000000000002</v>
      </c>
      <c r="F41" s="6">
        <f t="shared" si="9"/>
        <v>12.427586206896553</v>
      </c>
      <c r="G41" s="6">
        <f t="shared" si="10"/>
        <v>4.6028097062579825</v>
      </c>
      <c r="I41" s="12" t="s">
        <v>34</v>
      </c>
      <c r="K41" s="17" t="s">
        <v>65</v>
      </c>
      <c r="L41">
        <v>10</v>
      </c>
      <c r="M41">
        <v>100</v>
      </c>
      <c r="N41" s="16">
        <f t="shared" si="11"/>
        <v>460.28097062579826</v>
      </c>
      <c r="O41" s="14">
        <f t="shared" si="12"/>
        <v>0.46028097062579826</v>
      </c>
      <c r="P41" s="16"/>
      <c r="S41" s="17" t="s">
        <v>74</v>
      </c>
      <c r="T41" s="17" t="s">
        <v>9</v>
      </c>
    </row>
    <row r="42" spans="1:20" ht="14.25" customHeight="1" x14ac:dyDescent="0.2">
      <c r="A42" s="8" t="s">
        <v>31</v>
      </c>
      <c r="B42" s="3" t="s">
        <v>11</v>
      </c>
      <c r="C42" s="7" t="s">
        <v>12</v>
      </c>
      <c r="D42" s="10">
        <v>45311</v>
      </c>
      <c r="E42">
        <v>3.6240000000000001</v>
      </c>
      <c r="F42" s="6">
        <f t="shared" si="9"/>
        <v>49.986206896551728</v>
      </c>
      <c r="G42" s="6">
        <f t="shared" si="10"/>
        <v>18.513409961685824</v>
      </c>
      <c r="I42" s="12" t="s">
        <v>34</v>
      </c>
      <c r="K42" s="17" t="s">
        <v>65</v>
      </c>
      <c r="L42">
        <v>10</v>
      </c>
      <c r="M42">
        <v>100</v>
      </c>
      <c r="N42" s="16">
        <f t="shared" si="11"/>
        <v>1851.3409961685825</v>
      </c>
      <c r="O42" s="14">
        <f t="shared" si="12"/>
        <v>1.8513409961685825</v>
      </c>
      <c r="S42" s="17" t="s">
        <v>74</v>
      </c>
      <c r="T42" s="17" t="s">
        <v>9</v>
      </c>
    </row>
    <row r="43" spans="1:20" ht="14.25" customHeight="1" x14ac:dyDescent="0.2">
      <c r="A43" s="8" t="s">
        <v>32</v>
      </c>
      <c r="B43" s="3" t="s">
        <v>11</v>
      </c>
      <c r="C43" s="7" t="s">
        <v>12</v>
      </c>
      <c r="D43" s="10">
        <v>45311</v>
      </c>
      <c r="E43">
        <v>1.4670000000000001</v>
      </c>
      <c r="F43" s="6">
        <f t="shared" si="9"/>
        <v>20.234482758620693</v>
      </c>
      <c r="G43" s="6">
        <f t="shared" si="10"/>
        <v>7.4942528735632195</v>
      </c>
      <c r="I43" s="12" t="s">
        <v>34</v>
      </c>
      <c r="K43" s="17" t="s">
        <v>65</v>
      </c>
      <c r="L43">
        <v>10</v>
      </c>
      <c r="M43">
        <v>100</v>
      </c>
      <c r="N43" s="16">
        <f t="shared" si="11"/>
        <v>749.42528735632197</v>
      </c>
      <c r="O43" s="14">
        <f t="shared" si="12"/>
        <v>0.74942528735632197</v>
      </c>
      <c r="S43" s="17" t="s">
        <v>74</v>
      </c>
      <c r="T43" s="17" t="s">
        <v>9</v>
      </c>
    </row>
    <row r="44" spans="1:20" ht="14.25" customHeight="1" x14ac:dyDescent="0.2">
      <c r="A44" s="12" t="s">
        <v>7</v>
      </c>
      <c r="B44" s="3" t="s">
        <v>11</v>
      </c>
      <c r="C44" s="13" t="s">
        <v>36</v>
      </c>
      <c r="D44" s="10">
        <v>45332</v>
      </c>
      <c r="E44" s="14">
        <v>9.5893333333333324</v>
      </c>
      <c r="F44" s="6">
        <f>(E44*100)/14.5</f>
        <v>66.133333333333326</v>
      </c>
      <c r="G44" s="6">
        <f t="shared" si="10"/>
        <v>24.493827160493822</v>
      </c>
      <c r="H44" s="12" t="s">
        <v>39</v>
      </c>
      <c r="I44" s="12" t="s">
        <v>35</v>
      </c>
      <c r="J44">
        <v>1.76</v>
      </c>
      <c r="K44" s="17" t="s">
        <v>65</v>
      </c>
      <c r="L44">
        <v>10</v>
      </c>
      <c r="M44">
        <v>172</v>
      </c>
      <c r="N44" s="16">
        <f>M44*G44</f>
        <v>4212.9382716049377</v>
      </c>
      <c r="O44" s="14">
        <f>N44/1000</f>
        <v>4.2129382716049379</v>
      </c>
      <c r="S44" s="17" t="s">
        <v>74</v>
      </c>
      <c r="T44" s="17" t="s">
        <v>9</v>
      </c>
    </row>
    <row r="45" spans="1:20" ht="14.25" customHeight="1" x14ac:dyDescent="0.2">
      <c r="A45" s="12" t="s">
        <v>8</v>
      </c>
      <c r="B45" s="3" t="s">
        <v>11</v>
      </c>
      <c r="C45" s="13" t="s">
        <v>36</v>
      </c>
      <c r="D45" s="10">
        <v>45332</v>
      </c>
      <c r="E45" s="14">
        <v>8.0388333333333346</v>
      </c>
      <c r="F45" s="6">
        <f t="shared" ref="F45:F54" si="13">(E45*100)/14.5</f>
        <v>55.440229885057477</v>
      </c>
      <c r="G45" s="6">
        <f t="shared" si="10"/>
        <v>20.533418475947212</v>
      </c>
      <c r="H45" s="12" t="s">
        <v>40</v>
      </c>
      <c r="I45" s="12" t="s">
        <v>35</v>
      </c>
      <c r="J45">
        <v>1.76</v>
      </c>
      <c r="K45" s="17" t="s">
        <v>65</v>
      </c>
      <c r="L45">
        <v>10</v>
      </c>
      <c r="M45">
        <v>150</v>
      </c>
      <c r="N45" s="16">
        <f>M45*G45</f>
        <v>3080.012771392082</v>
      </c>
      <c r="O45" s="14">
        <f t="shared" ref="O45:O46" si="14">N45/1000</f>
        <v>3.0800127713920817</v>
      </c>
      <c r="S45" s="17" t="s">
        <v>74</v>
      </c>
      <c r="T45" s="17" t="s">
        <v>9</v>
      </c>
    </row>
    <row r="46" spans="1:20" ht="14.25" customHeight="1" x14ac:dyDescent="0.2">
      <c r="A46" s="12" t="s">
        <v>10</v>
      </c>
      <c r="B46" s="3" t="s">
        <v>11</v>
      </c>
      <c r="C46" s="13" t="s">
        <v>36</v>
      </c>
      <c r="D46" s="10">
        <v>45332</v>
      </c>
      <c r="E46" s="14">
        <v>6.655333333333334</v>
      </c>
      <c r="F46" s="6">
        <f t="shared" si="13"/>
        <v>45.898850574712647</v>
      </c>
      <c r="G46" s="6">
        <f t="shared" si="10"/>
        <v>16.99957428693061</v>
      </c>
      <c r="H46" s="12" t="s">
        <v>41</v>
      </c>
      <c r="I46" s="12" t="s">
        <v>35</v>
      </c>
      <c r="J46">
        <v>1.72</v>
      </c>
      <c r="K46" s="17" t="s">
        <v>65</v>
      </c>
      <c r="L46">
        <v>10</v>
      </c>
      <c r="M46">
        <v>170</v>
      </c>
      <c r="N46" s="16">
        <f>M46*G46</f>
        <v>2889.9276287782036</v>
      </c>
      <c r="O46" s="14">
        <f t="shared" si="14"/>
        <v>2.8899276287782034</v>
      </c>
      <c r="S46" s="17" t="s">
        <v>74</v>
      </c>
      <c r="T46" s="17" t="s">
        <v>9</v>
      </c>
    </row>
    <row r="47" spans="1:20" ht="14.25" customHeight="1" x14ac:dyDescent="0.2">
      <c r="A47" s="12" t="s">
        <v>42</v>
      </c>
      <c r="B47" s="3" t="s">
        <v>11</v>
      </c>
      <c r="C47" s="13" t="s">
        <v>36</v>
      </c>
      <c r="D47" s="10">
        <v>45332</v>
      </c>
      <c r="E47" s="14">
        <v>1.4720000000000002</v>
      </c>
      <c r="F47" s="6">
        <f t="shared" si="13"/>
        <v>10.151724137931035</v>
      </c>
      <c r="G47" s="6">
        <f t="shared" si="10"/>
        <v>3.759897828863346</v>
      </c>
      <c r="H47" s="12" t="s">
        <v>39</v>
      </c>
      <c r="I47" s="12" t="s">
        <v>35</v>
      </c>
      <c r="J47">
        <v>1.76</v>
      </c>
      <c r="K47" s="17" t="s">
        <v>65</v>
      </c>
      <c r="L47">
        <v>10</v>
      </c>
      <c r="N47" s="11"/>
      <c r="S47" s="17" t="s">
        <v>74</v>
      </c>
      <c r="T47" s="17" t="s">
        <v>9</v>
      </c>
    </row>
    <row r="48" spans="1:20" ht="14.25" customHeight="1" x14ac:dyDescent="0.2">
      <c r="A48" s="12" t="s">
        <v>43</v>
      </c>
      <c r="B48" s="3" t="s">
        <v>11</v>
      </c>
      <c r="C48" s="13" t="s">
        <v>36</v>
      </c>
      <c r="D48" s="10">
        <v>45332</v>
      </c>
      <c r="E48" s="14">
        <v>1.6539999999999999</v>
      </c>
      <c r="F48" s="6">
        <f t="shared" si="13"/>
        <v>11.406896551724136</v>
      </c>
      <c r="G48" s="6">
        <f t="shared" si="10"/>
        <v>4.2247765006385691</v>
      </c>
      <c r="H48" s="12" t="s">
        <v>40</v>
      </c>
      <c r="I48" s="12" t="s">
        <v>35</v>
      </c>
      <c r="J48">
        <v>1.76</v>
      </c>
      <c r="K48" s="17" t="s">
        <v>65</v>
      </c>
      <c r="L48">
        <v>10</v>
      </c>
      <c r="N48" s="11"/>
      <c r="S48" s="17" t="s">
        <v>74</v>
      </c>
      <c r="T48" s="17" t="s">
        <v>9</v>
      </c>
    </row>
    <row r="49" spans="1:20" ht="14.25" customHeight="1" x14ac:dyDescent="0.2">
      <c r="A49" s="12" t="s">
        <v>44</v>
      </c>
      <c r="B49" s="3" t="s">
        <v>11</v>
      </c>
      <c r="C49" s="13" t="s">
        <v>36</v>
      </c>
      <c r="D49" s="10">
        <v>45332</v>
      </c>
      <c r="E49" s="14">
        <v>1.3586666666666669</v>
      </c>
      <c r="F49" s="6">
        <f t="shared" si="13"/>
        <v>9.3701149425287387</v>
      </c>
      <c r="G49" s="6">
        <f t="shared" si="10"/>
        <v>3.4704129416773104</v>
      </c>
      <c r="H49" s="12" t="s">
        <v>41</v>
      </c>
      <c r="I49" s="12" t="s">
        <v>35</v>
      </c>
      <c r="J49">
        <v>1.72</v>
      </c>
      <c r="K49" s="17" t="s">
        <v>65</v>
      </c>
      <c r="L49">
        <v>10</v>
      </c>
      <c r="N49" s="11"/>
      <c r="S49" s="17" t="s">
        <v>74</v>
      </c>
      <c r="T49" s="17" t="s">
        <v>9</v>
      </c>
    </row>
    <row r="50" spans="1:20" ht="14.25" customHeight="1" x14ac:dyDescent="0.2">
      <c r="A50" s="12" t="s">
        <v>45</v>
      </c>
      <c r="B50" s="3" t="s">
        <v>11</v>
      </c>
      <c r="C50" s="13" t="s">
        <v>36</v>
      </c>
      <c r="D50" s="10">
        <v>45352</v>
      </c>
      <c r="E50" s="14">
        <v>4.7046666666666672</v>
      </c>
      <c r="F50" s="6">
        <f t="shared" si="13"/>
        <v>32.445977011494257</v>
      </c>
      <c r="G50" s="6">
        <f t="shared" si="10"/>
        <v>12.01702852277565</v>
      </c>
      <c r="H50" s="12" t="s">
        <v>47</v>
      </c>
      <c r="I50" s="12" t="s">
        <v>34</v>
      </c>
      <c r="J50">
        <v>2.25</v>
      </c>
      <c r="K50" s="17" t="s">
        <v>65</v>
      </c>
      <c r="L50">
        <v>10</v>
      </c>
      <c r="N50" s="11"/>
      <c r="P50" s="17" t="s">
        <v>11</v>
      </c>
      <c r="S50" s="17" t="s">
        <v>74</v>
      </c>
      <c r="T50" s="17" t="s">
        <v>9</v>
      </c>
    </row>
    <row r="51" spans="1:20" ht="14.25" customHeight="1" x14ac:dyDescent="0.2">
      <c r="A51" s="12" t="s">
        <v>46</v>
      </c>
      <c r="B51" s="3" t="s">
        <v>11</v>
      </c>
      <c r="C51" s="13" t="s">
        <v>36</v>
      </c>
      <c r="D51" s="10">
        <v>45352</v>
      </c>
      <c r="E51" s="14">
        <v>4.6383333333333336</v>
      </c>
      <c r="F51" s="6">
        <f t="shared" si="13"/>
        <v>31.988505747126439</v>
      </c>
      <c r="G51" s="6">
        <f t="shared" si="10"/>
        <v>11.84759472115794</v>
      </c>
      <c r="H51" s="12" t="s">
        <v>48</v>
      </c>
      <c r="I51" s="12" t="s">
        <v>34</v>
      </c>
      <c r="J51">
        <v>1.89</v>
      </c>
      <c r="K51" s="17" t="s">
        <v>65</v>
      </c>
      <c r="L51">
        <v>10</v>
      </c>
      <c r="N51" s="15"/>
      <c r="O51" s="15"/>
      <c r="P51" s="15"/>
      <c r="S51" s="17" t="s">
        <v>74</v>
      </c>
      <c r="T51" s="17" t="s">
        <v>9</v>
      </c>
    </row>
    <row r="52" spans="1:20" ht="14.25" customHeight="1" x14ac:dyDescent="0.2">
      <c r="A52" s="8" t="s">
        <v>30</v>
      </c>
      <c r="B52" s="3" t="s">
        <v>11</v>
      </c>
      <c r="C52" s="13" t="s">
        <v>36</v>
      </c>
      <c r="D52" s="10">
        <v>45367</v>
      </c>
      <c r="E52" s="14">
        <v>0.7639999999999999</v>
      </c>
      <c r="F52" s="6">
        <f t="shared" si="13"/>
        <v>5.2689655172413783</v>
      </c>
      <c r="G52" s="6">
        <f t="shared" si="10"/>
        <v>1.9514687100893993</v>
      </c>
      <c r="H52" s="15" t="s">
        <v>52</v>
      </c>
      <c r="I52" s="12" t="s">
        <v>34</v>
      </c>
      <c r="J52">
        <v>1.71</v>
      </c>
      <c r="K52" s="17" t="s">
        <v>65</v>
      </c>
      <c r="L52">
        <v>10</v>
      </c>
      <c r="M52">
        <v>120</v>
      </c>
      <c r="N52" s="14">
        <f>G52*M52</f>
        <v>234.1762452107279</v>
      </c>
      <c r="O52" s="14">
        <f>N52/1000</f>
        <v>0.23417624521072791</v>
      </c>
      <c r="P52" s="16"/>
      <c r="S52" s="17" t="s">
        <v>74</v>
      </c>
      <c r="T52" s="17" t="s">
        <v>9</v>
      </c>
    </row>
    <row r="53" spans="1:20" ht="14.25" customHeight="1" x14ac:dyDescent="0.2">
      <c r="A53" s="8" t="s">
        <v>31</v>
      </c>
      <c r="B53" s="3" t="s">
        <v>11</v>
      </c>
      <c r="C53" s="13" t="s">
        <v>36</v>
      </c>
      <c r="D53" s="10">
        <v>45367</v>
      </c>
      <c r="E53" s="14">
        <v>1.7365000000000002</v>
      </c>
      <c r="F53" s="6">
        <f t="shared" si="13"/>
        <v>11.975862068965517</v>
      </c>
      <c r="G53" s="6">
        <f t="shared" si="10"/>
        <v>4.4355044699872286</v>
      </c>
      <c r="H53" s="15" t="s">
        <v>53</v>
      </c>
      <c r="I53" s="12" t="s">
        <v>34</v>
      </c>
      <c r="J53">
        <v>1.98</v>
      </c>
      <c r="K53" s="17" t="s">
        <v>65</v>
      </c>
      <c r="L53">
        <v>10</v>
      </c>
      <c r="M53">
        <v>120</v>
      </c>
      <c r="N53" s="14">
        <f>G53*M53</f>
        <v>532.26053639846748</v>
      </c>
      <c r="O53" s="14">
        <f t="shared" ref="O53" si="15">N53/1000</f>
        <v>0.53226053639846749</v>
      </c>
      <c r="P53" s="16"/>
      <c r="S53" s="17" t="s">
        <v>74</v>
      </c>
      <c r="T53" s="17" t="s">
        <v>9</v>
      </c>
    </row>
    <row r="54" spans="1:20" ht="14.25" customHeight="1" x14ac:dyDescent="0.2">
      <c r="A54" s="8" t="s">
        <v>32</v>
      </c>
      <c r="B54" s="3" t="s">
        <v>11</v>
      </c>
      <c r="C54" s="13" t="s">
        <v>36</v>
      </c>
      <c r="D54" s="10">
        <v>45367</v>
      </c>
      <c r="E54" s="14">
        <v>1.5918333333333334</v>
      </c>
      <c r="F54" s="6">
        <f t="shared" si="13"/>
        <v>10.97816091954023</v>
      </c>
      <c r="G54" s="6">
        <f t="shared" si="10"/>
        <v>4.0659855257556403</v>
      </c>
      <c r="H54" s="15" t="s">
        <v>54</v>
      </c>
      <c r="I54" s="12" t="s">
        <v>34</v>
      </c>
      <c r="J54">
        <v>1.82</v>
      </c>
      <c r="K54" s="17" t="s">
        <v>65</v>
      </c>
      <c r="L54">
        <v>10</v>
      </c>
      <c r="M54">
        <v>120</v>
      </c>
      <c r="N54" s="14">
        <f>G54*M54</f>
        <v>487.91826309067682</v>
      </c>
      <c r="O54" s="14">
        <f>N54/1000</f>
        <v>0.48791826309067682</v>
      </c>
      <c r="P54" s="16"/>
      <c r="S54" s="17" t="s">
        <v>74</v>
      </c>
      <c r="T54" s="17" t="s">
        <v>9</v>
      </c>
    </row>
    <row r="55" spans="1:20" ht="14.25" customHeight="1" x14ac:dyDescent="0.2">
      <c r="A55" s="15" t="s">
        <v>55</v>
      </c>
      <c r="B55" s="3" t="s">
        <v>9</v>
      </c>
      <c r="D55" s="10">
        <v>45392</v>
      </c>
      <c r="E55">
        <v>1.7859999999999998</v>
      </c>
      <c r="F55" s="6">
        <f>(E55)/14.5</f>
        <v>0.12317241379310344</v>
      </c>
      <c r="G55" s="6">
        <f t="shared" si="10"/>
        <v>4.5619412515964235E-2</v>
      </c>
      <c r="I55" s="12" t="s">
        <v>34</v>
      </c>
      <c r="S55" s="17" t="s">
        <v>74</v>
      </c>
      <c r="T55" s="17" t="s">
        <v>9</v>
      </c>
    </row>
    <row r="56" spans="1:20" ht="14.25" customHeight="1" x14ac:dyDescent="0.2">
      <c r="A56" s="17" t="s">
        <v>30</v>
      </c>
      <c r="B56" s="3" t="s">
        <v>11</v>
      </c>
      <c r="C56" s="13" t="s">
        <v>36</v>
      </c>
      <c r="D56" s="10">
        <v>45404</v>
      </c>
      <c r="E56" s="14">
        <v>12.488</v>
      </c>
      <c r="F56" s="6">
        <f>(E56*100)/14.5</f>
        <v>86.124137931034483</v>
      </c>
      <c r="G56" s="6">
        <f t="shared" si="10"/>
        <v>31.897828863346103</v>
      </c>
      <c r="H56" s="17" t="s">
        <v>56</v>
      </c>
      <c r="I56" s="12" t="s">
        <v>34</v>
      </c>
      <c r="J56">
        <v>2.29</v>
      </c>
      <c r="M56">
        <v>120</v>
      </c>
      <c r="N56" s="14">
        <f>G56*M56</f>
        <v>3827.7394636015324</v>
      </c>
      <c r="O56" s="14">
        <f>N56/1000</f>
        <v>3.8277394636015325</v>
      </c>
      <c r="S56" s="17" t="s">
        <v>74</v>
      </c>
      <c r="T56" s="17" t="s">
        <v>9</v>
      </c>
    </row>
    <row r="57" spans="1:20" ht="14.25" customHeight="1" x14ac:dyDescent="0.2">
      <c r="A57" s="17" t="s">
        <v>31</v>
      </c>
      <c r="B57" s="3" t="s">
        <v>11</v>
      </c>
      <c r="C57" s="13" t="s">
        <v>36</v>
      </c>
      <c r="D57" s="10">
        <v>45404</v>
      </c>
      <c r="E57" s="14">
        <v>15.587166666666667</v>
      </c>
      <c r="F57" s="6">
        <f t="shared" ref="F57:F63" si="16">(E57*100)/14.5</f>
        <v>107.4977011494253</v>
      </c>
      <c r="G57" s="6">
        <f t="shared" si="10"/>
        <v>39.813963388676036</v>
      </c>
      <c r="H57" s="17" t="s">
        <v>57</v>
      </c>
      <c r="I57" s="12" t="s">
        <v>34</v>
      </c>
      <c r="J57">
        <v>2.2000000000000002</v>
      </c>
      <c r="M57">
        <v>120</v>
      </c>
      <c r="N57" s="14">
        <f>G57*M57</f>
        <v>4777.6756066411244</v>
      </c>
      <c r="O57" s="14">
        <f t="shared" ref="O57:O63" si="17">N57/1000</f>
        <v>4.7776756066411243</v>
      </c>
      <c r="S57" s="17" t="s">
        <v>74</v>
      </c>
      <c r="T57" s="17" t="s">
        <v>11</v>
      </c>
    </row>
    <row r="58" spans="1:20" ht="14.25" customHeight="1" x14ac:dyDescent="0.2">
      <c r="A58" s="17" t="s">
        <v>32</v>
      </c>
      <c r="B58" s="3" t="s">
        <v>11</v>
      </c>
      <c r="C58" s="13" t="s">
        <v>36</v>
      </c>
      <c r="D58" s="10">
        <v>45404</v>
      </c>
      <c r="E58" s="14">
        <v>10.215166666666667</v>
      </c>
      <c r="F58" s="6">
        <f t="shared" si="16"/>
        <v>70.44942528735632</v>
      </c>
      <c r="G58" s="6">
        <f t="shared" si="10"/>
        <v>26.092379736057893</v>
      </c>
      <c r="H58" s="17" t="s">
        <v>58</v>
      </c>
      <c r="I58" s="12" t="s">
        <v>34</v>
      </c>
      <c r="J58" s="3">
        <v>2.66</v>
      </c>
      <c r="M58">
        <v>120</v>
      </c>
      <c r="N58" s="14">
        <f>G58*M58</f>
        <v>3131.0855683269474</v>
      </c>
      <c r="O58" s="14">
        <f t="shared" si="17"/>
        <v>3.1310855683269474</v>
      </c>
      <c r="S58" s="17" t="s">
        <v>73</v>
      </c>
      <c r="T58" s="17" t="s">
        <v>9</v>
      </c>
    </row>
    <row r="59" spans="1:20" ht="14.25" customHeight="1" x14ac:dyDescent="0.2">
      <c r="A59" s="17" t="s">
        <v>30</v>
      </c>
      <c r="B59" s="3" t="s">
        <v>11</v>
      </c>
      <c r="C59" s="13" t="s">
        <v>36</v>
      </c>
      <c r="D59" s="10">
        <v>45427</v>
      </c>
      <c r="E59" s="18">
        <v>6.831833333333333</v>
      </c>
      <c r="F59" s="6">
        <f t="shared" si="16"/>
        <v>47.116091954022984</v>
      </c>
      <c r="G59" s="6">
        <f t="shared" si="10"/>
        <v>17.450404427415918</v>
      </c>
      <c r="H59" t="s">
        <v>59</v>
      </c>
      <c r="I59" s="12" t="s">
        <v>34</v>
      </c>
      <c r="J59">
        <v>2.62</v>
      </c>
      <c r="K59" s="17" t="s">
        <v>64</v>
      </c>
      <c r="L59">
        <v>0.3</v>
      </c>
      <c r="M59">
        <v>120</v>
      </c>
      <c r="N59" s="6">
        <f>G59*M59</f>
        <v>2094.04853128991</v>
      </c>
      <c r="O59" s="14">
        <f t="shared" si="17"/>
        <v>2.0940485312899102</v>
      </c>
      <c r="S59" s="17" t="s">
        <v>73</v>
      </c>
      <c r="T59" s="17" t="s">
        <v>11</v>
      </c>
    </row>
    <row r="60" spans="1:20" ht="14.25" customHeight="1" x14ac:dyDescent="0.2">
      <c r="A60" s="17" t="s">
        <v>31</v>
      </c>
      <c r="B60" s="3" t="s">
        <v>11</v>
      </c>
      <c r="C60" s="13" t="s">
        <v>36</v>
      </c>
      <c r="D60" s="10">
        <v>45427</v>
      </c>
      <c r="E60" s="18">
        <v>5.6686666666666667</v>
      </c>
      <c r="F60" s="6">
        <f t="shared" si="16"/>
        <v>39.094252873563221</v>
      </c>
      <c r="G60" s="6">
        <f t="shared" si="10"/>
        <v>14.479352916134525</v>
      </c>
      <c r="H60" t="s">
        <v>60</v>
      </c>
      <c r="I60" s="12" t="s">
        <v>34</v>
      </c>
      <c r="J60">
        <v>2.4700000000000002</v>
      </c>
      <c r="K60" s="17" t="s">
        <v>64</v>
      </c>
      <c r="L60">
        <v>0.3</v>
      </c>
      <c r="M60">
        <v>120</v>
      </c>
      <c r="N60" s="6">
        <f>G60*M60</f>
        <v>1737.522349936143</v>
      </c>
      <c r="O60" s="14">
        <f t="shared" si="17"/>
        <v>1.737522349936143</v>
      </c>
      <c r="S60" s="17" t="s">
        <v>73</v>
      </c>
      <c r="T60" s="17" t="s">
        <v>11</v>
      </c>
    </row>
    <row r="61" spans="1:20" ht="14.25" customHeight="1" x14ac:dyDescent="0.2">
      <c r="A61" s="17" t="s">
        <v>15</v>
      </c>
      <c r="B61" s="3" t="s">
        <v>11</v>
      </c>
      <c r="C61" s="13" t="s">
        <v>36</v>
      </c>
      <c r="D61" s="10">
        <v>45463</v>
      </c>
      <c r="E61">
        <v>2.2965</v>
      </c>
      <c r="F61" s="6">
        <f t="shared" si="16"/>
        <v>15.837931034482759</v>
      </c>
      <c r="G61" s="6">
        <f t="shared" si="10"/>
        <v>5.8659003831417627</v>
      </c>
      <c r="I61" s="17" t="s">
        <v>114</v>
      </c>
      <c r="K61" s="17" t="s">
        <v>64</v>
      </c>
      <c r="L61">
        <v>0.3</v>
      </c>
      <c r="M61">
        <v>150</v>
      </c>
      <c r="N61" s="6">
        <f t="shared" ref="N61:N63" si="18">G61*M61</f>
        <v>879.88505747126442</v>
      </c>
      <c r="O61" s="14">
        <f t="shared" si="17"/>
        <v>0.87988505747126444</v>
      </c>
      <c r="Q61" s="17" t="s">
        <v>11</v>
      </c>
      <c r="R61">
        <v>10</v>
      </c>
      <c r="S61" s="17" t="s">
        <v>73</v>
      </c>
      <c r="T61" s="17" t="s">
        <v>11</v>
      </c>
    </row>
    <row r="62" spans="1:20" ht="14.25" customHeight="1" x14ac:dyDescent="0.2">
      <c r="A62" s="17" t="s">
        <v>62</v>
      </c>
      <c r="B62" s="3" t="s">
        <v>11</v>
      </c>
      <c r="C62" s="13" t="s">
        <v>36</v>
      </c>
      <c r="D62" s="10">
        <v>45463</v>
      </c>
      <c r="E62">
        <v>4.1042500000000004</v>
      </c>
      <c r="F62" s="6">
        <f t="shared" si="16"/>
        <v>28.305172413793109</v>
      </c>
      <c r="G62" s="6">
        <f t="shared" si="10"/>
        <v>10.483397190293744</v>
      </c>
      <c r="I62" s="12" t="s">
        <v>34</v>
      </c>
      <c r="K62" s="17" t="s">
        <v>64</v>
      </c>
      <c r="L62">
        <v>0.3</v>
      </c>
      <c r="M62">
        <v>140</v>
      </c>
      <c r="N62" s="6">
        <f t="shared" si="18"/>
        <v>1467.675606641124</v>
      </c>
      <c r="O62" s="14">
        <f t="shared" si="17"/>
        <v>1.4676756066411241</v>
      </c>
      <c r="Q62" s="17" t="s">
        <v>11</v>
      </c>
      <c r="R62">
        <v>10</v>
      </c>
      <c r="S62" s="17" t="s">
        <v>73</v>
      </c>
      <c r="T62" s="17" t="s">
        <v>11</v>
      </c>
    </row>
    <row r="63" spans="1:20" ht="14.25" customHeight="1" x14ac:dyDescent="0.2">
      <c r="A63" s="17" t="s">
        <v>14</v>
      </c>
      <c r="B63" s="3" t="s">
        <v>11</v>
      </c>
      <c r="C63" s="13" t="s">
        <v>36</v>
      </c>
      <c r="D63" s="10">
        <v>45463</v>
      </c>
      <c r="E63">
        <v>1.1165</v>
      </c>
      <c r="F63" s="6">
        <f t="shared" si="16"/>
        <v>7.7</v>
      </c>
      <c r="G63" s="6">
        <f t="shared" si="10"/>
        <v>2.8518518518518516</v>
      </c>
      <c r="I63" s="17" t="s">
        <v>35</v>
      </c>
      <c r="K63" s="17" t="s">
        <v>64</v>
      </c>
      <c r="L63">
        <v>0.3</v>
      </c>
      <c r="M63">
        <v>120</v>
      </c>
      <c r="N63" s="6">
        <f t="shared" si="18"/>
        <v>342.22222222222217</v>
      </c>
      <c r="O63" s="14">
        <f t="shared" si="17"/>
        <v>0.34222222222222215</v>
      </c>
      <c r="Q63" s="17" t="s">
        <v>11</v>
      </c>
      <c r="R63">
        <v>10</v>
      </c>
      <c r="S63" s="17" t="s">
        <v>73</v>
      </c>
      <c r="T63" s="17" t="s">
        <v>11</v>
      </c>
    </row>
    <row r="64" spans="1:20" ht="14.25" customHeight="1" x14ac:dyDescent="0.2">
      <c r="A64" s="17" t="s">
        <v>61</v>
      </c>
      <c r="B64" s="3" t="s">
        <v>9</v>
      </c>
      <c r="D64" s="10">
        <v>45463</v>
      </c>
      <c r="E64">
        <v>0.67700000000000005</v>
      </c>
      <c r="F64" s="6">
        <f>(E64)/14.5</f>
        <v>4.6689655172413795E-2</v>
      </c>
      <c r="G64" s="6">
        <f t="shared" si="10"/>
        <v>1.7292464878671775E-2</v>
      </c>
      <c r="I64" s="17"/>
    </row>
    <row r="65" spans="1:15" ht="14.25" customHeight="1" x14ac:dyDescent="0.2">
      <c r="A65" s="12" t="s">
        <v>45</v>
      </c>
      <c r="I65" s="17" t="s">
        <v>34</v>
      </c>
      <c r="J65">
        <v>2.4</v>
      </c>
    </row>
    <row r="66" spans="1:15" ht="14.25" customHeight="1" x14ac:dyDescent="0.2">
      <c r="A66" s="17" t="s">
        <v>46</v>
      </c>
      <c r="G66" s="14"/>
      <c r="I66" s="17" t="s">
        <v>34</v>
      </c>
      <c r="J66">
        <v>2.4500000000000002</v>
      </c>
      <c r="O66" s="14"/>
    </row>
    <row r="67" spans="1:15" ht="14.25" customHeight="1" x14ac:dyDescent="0.2">
      <c r="A67" s="17" t="s">
        <v>70</v>
      </c>
      <c r="I67" s="17" t="s">
        <v>34</v>
      </c>
      <c r="J67">
        <v>2.57</v>
      </c>
    </row>
    <row r="68" spans="1:15" ht="14.25" customHeight="1" x14ac:dyDescent="0.2">
      <c r="A68" s="17" t="s">
        <v>71</v>
      </c>
      <c r="I68" s="17" t="s">
        <v>34</v>
      </c>
      <c r="J68">
        <v>2.79</v>
      </c>
    </row>
    <row r="69" spans="1:15" ht="14.25" customHeight="1" x14ac:dyDescent="0.2"/>
    <row r="70" spans="1:15" ht="14.25" customHeight="1" x14ac:dyDescent="0.2">
      <c r="A70" s="2" t="s">
        <v>16</v>
      </c>
      <c r="F70" s="6"/>
      <c r="G70" s="6"/>
    </row>
    <row r="71" spans="1:15" ht="14.25" customHeight="1" x14ac:dyDescent="0.2">
      <c r="A71" s="8" t="s">
        <v>17</v>
      </c>
      <c r="B71" s="8" t="s">
        <v>11</v>
      </c>
      <c r="C71" s="7" t="s">
        <v>12</v>
      </c>
      <c r="D71" s="9">
        <v>44148</v>
      </c>
      <c r="E71" s="8">
        <v>1.331</v>
      </c>
      <c r="F71" s="6">
        <f>(E71*200)/14.5</f>
        <v>18.358620689655172</v>
      </c>
      <c r="G71" s="6">
        <f>F71/2.7</f>
        <v>6.7994891443167296</v>
      </c>
      <c r="H71" s="8">
        <v>0.35899999999999999</v>
      </c>
    </row>
    <row r="72" spans="1:15" ht="14.25" customHeight="1" x14ac:dyDescent="0.2">
      <c r="A72" s="8" t="s">
        <v>18</v>
      </c>
      <c r="B72" s="8" t="s">
        <v>11</v>
      </c>
      <c r="C72" s="7" t="s">
        <v>12</v>
      </c>
      <c r="D72" s="9">
        <v>44148</v>
      </c>
      <c r="E72" s="8">
        <v>0.56799999999999995</v>
      </c>
      <c r="F72" s="6">
        <f>(E72*200)/14.5</f>
        <v>7.8344827586206893</v>
      </c>
      <c r="G72" s="6">
        <f>F72/2.7</f>
        <v>2.9016602809706256</v>
      </c>
      <c r="H72" s="8">
        <v>0.30099999999999999</v>
      </c>
    </row>
    <row r="73" spans="1:15" ht="14.25" customHeight="1" x14ac:dyDescent="0.2">
      <c r="A73" s="8" t="s">
        <v>19</v>
      </c>
      <c r="B73" s="8" t="s">
        <v>11</v>
      </c>
      <c r="C73" s="7" t="s">
        <v>12</v>
      </c>
      <c r="D73" s="9">
        <v>44148</v>
      </c>
      <c r="E73" s="8">
        <v>1.224</v>
      </c>
      <c r="F73" s="6">
        <f>(E73*200)/14.5</f>
        <v>16.882758620689653</v>
      </c>
      <c r="G73" s="6">
        <f>F73/2.7</f>
        <v>6.2528735632183894</v>
      </c>
      <c r="H73" s="8">
        <v>0.36599999999999999</v>
      </c>
    </row>
    <row r="74" spans="1:15" ht="14.25" customHeight="1" x14ac:dyDescent="0.2">
      <c r="A74" s="8" t="s">
        <v>20</v>
      </c>
      <c r="B74" s="8" t="s">
        <v>11</v>
      </c>
      <c r="C74" s="7" t="s">
        <v>12</v>
      </c>
      <c r="D74" s="9">
        <v>44148</v>
      </c>
      <c r="E74" s="8">
        <v>0.746</v>
      </c>
      <c r="F74" s="6">
        <f>(E74*200)/14.5</f>
        <v>10.289655172413791</v>
      </c>
      <c r="G74" s="6">
        <f>F74/2.7</f>
        <v>3.8109833971902929</v>
      </c>
      <c r="H74" s="8">
        <v>0.318</v>
      </c>
    </row>
    <row r="75" spans="1:15" ht="14.25" customHeight="1" x14ac:dyDescent="0.2"/>
    <row r="76" spans="1:15" ht="14.25" customHeight="1" x14ac:dyDescent="0.2"/>
    <row r="77" spans="1:15" ht="14.25" customHeight="1" x14ac:dyDescent="0.2"/>
    <row r="78" spans="1:15" ht="14.25" customHeight="1" x14ac:dyDescent="0.2"/>
    <row r="79" spans="1:15" ht="14.25" customHeight="1" x14ac:dyDescent="0.2"/>
    <row r="80" spans="1:15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</sheetData>
  <autoFilter ref="A1:T68" xr:uid="{00000000-0001-0000-0000-000000000000}"/>
  <phoneticPr fontId="9" type="noConversion"/>
  <conditionalFormatting sqref="G78:G1048576 G70:G74 G1:G64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" footer="0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139246-4F9E-4776-B6D9-CD34D522F773}">
  <dimension ref="B2:F34"/>
  <sheetViews>
    <sheetView workbookViewId="0">
      <selection activeCell="I40" sqref="I40"/>
    </sheetView>
  </sheetViews>
  <sheetFormatPr baseColWidth="10" defaultColWidth="8.83203125" defaultRowHeight="15" x14ac:dyDescent="0.2"/>
  <cols>
    <col min="3" max="3" width="20.1640625" customWidth="1"/>
    <col min="4" max="4" width="17.33203125" customWidth="1"/>
    <col min="5" max="5" width="8.6640625" customWidth="1"/>
    <col min="6" max="6" width="14.33203125" customWidth="1"/>
  </cols>
  <sheetData>
    <row r="2" spans="2:6" x14ac:dyDescent="0.2">
      <c r="E2" s="17"/>
      <c r="F2" s="2" t="s">
        <v>79</v>
      </c>
    </row>
    <row r="3" spans="2:6" x14ac:dyDescent="0.2">
      <c r="B3" s="21" t="s">
        <v>76</v>
      </c>
      <c r="C3" s="22"/>
      <c r="D3" s="23">
        <v>45428</v>
      </c>
      <c r="E3" s="22"/>
      <c r="F3" s="22"/>
    </row>
    <row r="4" spans="2:6" x14ac:dyDescent="0.2">
      <c r="B4" s="2">
        <v>1</v>
      </c>
      <c r="C4" s="17" t="s">
        <v>73</v>
      </c>
      <c r="D4" s="17" t="s">
        <v>77</v>
      </c>
      <c r="E4" s="17" t="s">
        <v>90</v>
      </c>
      <c r="F4" s="19" t="s">
        <v>98</v>
      </c>
    </row>
    <row r="5" spans="2:6" x14ac:dyDescent="0.2">
      <c r="B5" s="2">
        <v>2</v>
      </c>
      <c r="C5" s="17" t="s">
        <v>73</v>
      </c>
      <c r="D5" s="17" t="s">
        <v>89</v>
      </c>
      <c r="E5" s="17" t="s">
        <v>80</v>
      </c>
      <c r="F5" s="19" t="s">
        <v>99</v>
      </c>
    </row>
    <row r="6" spans="2:6" x14ac:dyDescent="0.2">
      <c r="B6" s="2">
        <v>3</v>
      </c>
      <c r="C6" s="17" t="s">
        <v>73</v>
      </c>
      <c r="D6" s="17" t="s">
        <v>88</v>
      </c>
      <c r="E6" s="17" t="s">
        <v>81</v>
      </c>
      <c r="F6" s="19" t="s">
        <v>99</v>
      </c>
    </row>
    <row r="8" spans="2:6" x14ac:dyDescent="0.2">
      <c r="B8" s="21" t="s">
        <v>78</v>
      </c>
      <c r="C8" s="22"/>
      <c r="D8" s="23">
        <v>45450</v>
      </c>
      <c r="E8" s="22"/>
      <c r="F8" s="22"/>
    </row>
    <row r="9" spans="2:6" x14ac:dyDescent="0.2">
      <c r="B9" s="2">
        <v>1</v>
      </c>
      <c r="C9" s="17" t="s">
        <v>82</v>
      </c>
      <c r="E9" s="17" t="s">
        <v>80</v>
      </c>
      <c r="F9" s="19" t="s">
        <v>100</v>
      </c>
    </row>
    <row r="10" spans="2:6" x14ac:dyDescent="0.2">
      <c r="B10" s="2">
        <v>2</v>
      </c>
      <c r="C10" s="17" t="s">
        <v>83</v>
      </c>
      <c r="E10" s="17" t="s">
        <v>81</v>
      </c>
      <c r="F10" s="19" t="s">
        <v>104</v>
      </c>
    </row>
    <row r="12" spans="2:6" x14ac:dyDescent="0.2">
      <c r="B12" s="21" t="s">
        <v>84</v>
      </c>
      <c r="C12" s="22"/>
      <c r="D12" s="23">
        <v>45464</v>
      </c>
      <c r="E12" s="22"/>
      <c r="F12" s="22"/>
    </row>
    <row r="13" spans="2:6" x14ac:dyDescent="0.2">
      <c r="B13" s="2">
        <v>1</v>
      </c>
      <c r="C13" s="17" t="s">
        <v>85</v>
      </c>
      <c r="D13" s="17" t="s">
        <v>73</v>
      </c>
      <c r="E13" s="17" t="s">
        <v>90</v>
      </c>
      <c r="F13" s="19" t="s">
        <v>101</v>
      </c>
    </row>
    <row r="14" spans="2:6" x14ac:dyDescent="0.2">
      <c r="B14" s="2">
        <v>2</v>
      </c>
      <c r="C14" s="17" t="s">
        <v>62</v>
      </c>
      <c r="D14" s="17" t="s">
        <v>73</v>
      </c>
      <c r="E14" s="17" t="s">
        <v>80</v>
      </c>
      <c r="F14" s="19" t="s">
        <v>101</v>
      </c>
    </row>
    <row r="15" spans="2:6" x14ac:dyDescent="0.2">
      <c r="B15" s="2">
        <v>3</v>
      </c>
      <c r="C15" s="17" t="s">
        <v>86</v>
      </c>
      <c r="D15" s="17" t="s">
        <v>73</v>
      </c>
      <c r="E15" s="17" t="s">
        <v>81</v>
      </c>
      <c r="F15" s="19" t="s">
        <v>102</v>
      </c>
    </row>
    <row r="17" spans="2:6" x14ac:dyDescent="0.2">
      <c r="B17" s="21" t="s">
        <v>87</v>
      </c>
      <c r="C17" s="22"/>
      <c r="D17" s="23">
        <v>45407</v>
      </c>
      <c r="E17" s="22"/>
      <c r="F17" s="22"/>
    </row>
    <row r="18" spans="2:6" x14ac:dyDescent="0.2">
      <c r="B18" s="2">
        <v>1</v>
      </c>
      <c r="C18" s="17" t="s">
        <v>92</v>
      </c>
      <c r="D18" s="17" t="s">
        <v>74</v>
      </c>
      <c r="E18" s="17" t="s">
        <v>90</v>
      </c>
      <c r="F18" s="20" t="s">
        <v>103</v>
      </c>
    </row>
    <row r="19" spans="2:6" x14ac:dyDescent="0.2">
      <c r="B19" s="2">
        <v>3</v>
      </c>
      <c r="C19" s="17" t="s">
        <v>93</v>
      </c>
      <c r="D19" s="17" t="s">
        <v>73</v>
      </c>
      <c r="E19" s="17" t="s">
        <v>80</v>
      </c>
      <c r="F19" s="20" t="s">
        <v>103</v>
      </c>
    </row>
    <row r="20" spans="2:6" x14ac:dyDescent="0.2">
      <c r="B20" s="2">
        <v>4</v>
      </c>
      <c r="C20" s="17" t="s">
        <v>86</v>
      </c>
      <c r="D20" s="17" t="s">
        <v>74</v>
      </c>
      <c r="E20" s="17" t="s">
        <v>91</v>
      </c>
      <c r="F20" s="20" t="s">
        <v>114</v>
      </c>
    </row>
    <row r="22" spans="2:6" x14ac:dyDescent="0.2">
      <c r="B22" s="21" t="s">
        <v>94</v>
      </c>
      <c r="C22" s="22"/>
      <c r="D22" s="23">
        <v>45490</v>
      </c>
      <c r="E22" s="22"/>
      <c r="F22" s="22"/>
    </row>
    <row r="23" spans="2:6" x14ac:dyDescent="0.2">
      <c r="B23" s="2">
        <v>1</v>
      </c>
      <c r="C23" s="17" t="s">
        <v>105</v>
      </c>
      <c r="D23" s="17" t="s">
        <v>74</v>
      </c>
      <c r="F23" s="20" t="s">
        <v>106</v>
      </c>
    </row>
    <row r="24" spans="2:6" x14ac:dyDescent="0.2">
      <c r="B24" s="2">
        <v>2</v>
      </c>
      <c r="C24" s="17" t="s">
        <v>105</v>
      </c>
      <c r="D24" s="17" t="s">
        <v>74</v>
      </c>
      <c r="F24" s="20" t="s">
        <v>106</v>
      </c>
    </row>
    <row r="25" spans="2:6" x14ac:dyDescent="0.2">
      <c r="B25" s="2">
        <v>3</v>
      </c>
      <c r="C25" s="17" t="s">
        <v>105</v>
      </c>
      <c r="D25" s="17" t="s">
        <v>74</v>
      </c>
      <c r="F25" s="20" t="s">
        <v>107</v>
      </c>
    </row>
    <row r="27" spans="2:6" x14ac:dyDescent="0.2">
      <c r="B27" s="21" t="s">
        <v>95</v>
      </c>
      <c r="C27" s="22"/>
      <c r="D27" s="23">
        <v>45498</v>
      </c>
      <c r="E27" s="22"/>
      <c r="F27" s="22"/>
    </row>
    <row r="28" spans="2:6" x14ac:dyDescent="0.2">
      <c r="B28" s="2">
        <v>1</v>
      </c>
      <c r="C28" t="s">
        <v>109</v>
      </c>
      <c r="D28" s="17" t="s">
        <v>73</v>
      </c>
      <c r="F28" s="20" t="s">
        <v>106</v>
      </c>
    </row>
    <row r="29" spans="2:6" x14ac:dyDescent="0.2">
      <c r="B29" s="2">
        <v>2</v>
      </c>
      <c r="C29" t="s">
        <v>110</v>
      </c>
      <c r="D29" s="17" t="s">
        <v>74</v>
      </c>
      <c r="F29" s="20" t="s">
        <v>108</v>
      </c>
    </row>
    <row r="30" spans="2:6" x14ac:dyDescent="0.2">
      <c r="B30" s="2">
        <v>3</v>
      </c>
      <c r="C30" t="s">
        <v>111</v>
      </c>
      <c r="D30" s="17" t="s">
        <v>74</v>
      </c>
      <c r="F30" s="20" t="s">
        <v>107</v>
      </c>
    </row>
    <row r="31" spans="2:6" x14ac:dyDescent="0.2">
      <c r="B31" s="2">
        <v>4</v>
      </c>
      <c r="C31" s="17" t="s">
        <v>96</v>
      </c>
      <c r="D31" s="17" t="s">
        <v>97</v>
      </c>
    </row>
    <row r="33" spans="2:6" x14ac:dyDescent="0.2">
      <c r="D33" s="10">
        <v>45386</v>
      </c>
    </row>
    <row r="34" spans="2:6" x14ac:dyDescent="0.2">
      <c r="B34" s="2">
        <v>3</v>
      </c>
      <c r="C34" s="17" t="s">
        <v>113</v>
      </c>
      <c r="D34" s="17" t="s">
        <v>74</v>
      </c>
      <c r="F34" s="20" t="s">
        <v>112</v>
      </c>
    </row>
  </sheetData>
  <phoneticPr fontId="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Benjamin Moore</dc:creator>
  <cp:lastModifiedBy>Benjamin Moore</cp:lastModifiedBy>
  <dcterms:created xsi:type="dcterms:W3CDTF">2023-07-12T15:25:01Z</dcterms:created>
  <dcterms:modified xsi:type="dcterms:W3CDTF">2024-10-23T23:53:21Z</dcterms:modified>
</cp:coreProperties>
</file>