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Growth Curves/"/>
    </mc:Choice>
  </mc:AlternateContent>
  <xr:revisionPtr revIDLastSave="0" documentId="13_ncr:1_{5669D015-33A6-8346-A00B-C66941F6C351}" xr6:coauthVersionLast="47" xr6:coauthVersionMax="47" xr10:uidLastSave="{00000000-0000-0000-0000-000000000000}"/>
  <bookViews>
    <workbookView xWindow="0" yWindow="760" windowWidth="30240" windowHeight="17920" tabRatio="428" xr2:uid="{53C080C7-DEC1-4A2E-A58E-14B2054ACBA3}"/>
  </bookViews>
  <sheets>
    <sheet name="Sheet1" sheetId="1" r:id="rId1"/>
    <sheet name="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G15" i="1"/>
  <c r="G14" i="1"/>
  <c r="F15" i="1"/>
  <c r="F14" i="1"/>
  <c r="E15" i="1"/>
  <c r="E14" i="1"/>
  <c r="D15" i="1"/>
  <c r="D14" i="1"/>
  <c r="C15" i="1"/>
  <c r="C14" i="1"/>
  <c r="B15" i="1"/>
  <c r="B14" i="1"/>
  <c r="L23" i="1"/>
  <c r="K23" i="1"/>
  <c r="H10" i="1"/>
  <c r="H9" i="1"/>
  <c r="N3" i="1"/>
  <c r="N5" i="1"/>
  <c r="N6" i="1"/>
  <c r="N2" i="1"/>
  <c r="G9" i="1"/>
  <c r="G10" i="1"/>
  <c r="L3" i="1"/>
  <c r="L5" i="1"/>
  <c r="L6" i="1"/>
  <c r="L2" i="1"/>
  <c r="F10" i="1"/>
  <c r="F9" i="1"/>
  <c r="E10" i="1"/>
  <c r="E9" i="1"/>
  <c r="J3" i="1"/>
  <c r="J5" i="1"/>
  <c r="J6" i="1"/>
  <c r="J2" i="1"/>
  <c r="H3" i="1"/>
  <c r="H4" i="1"/>
  <c r="H5" i="1"/>
  <c r="H6" i="1"/>
  <c r="H2" i="1"/>
  <c r="D10" i="1"/>
  <c r="D9" i="1"/>
  <c r="F3" i="1"/>
  <c r="F4" i="1"/>
  <c r="F5" i="1"/>
  <c r="F6" i="1"/>
  <c r="F2" i="1"/>
  <c r="C10" i="1"/>
  <c r="C9" i="1"/>
  <c r="B10" i="1"/>
  <c r="B9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<sst xmlns="http://schemas.openxmlformats.org/spreadsheetml/2006/main" count="41" uniqueCount="38">
  <si>
    <t>Sample ID</t>
  </si>
  <si>
    <t>MHB 1</t>
  </si>
  <si>
    <t>MHB 2</t>
  </si>
  <si>
    <t>MHB 3</t>
  </si>
  <si>
    <t>BHI 1</t>
  </si>
  <si>
    <t>BHI 2</t>
  </si>
  <si>
    <t>Initial OD</t>
  </si>
  <si>
    <t>MHB</t>
  </si>
  <si>
    <t>BHI</t>
  </si>
  <si>
    <t>264 min OD Measured</t>
  </si>
  <si>
    <t>264 min OD Actual</t>
  </si>
  <si>
    <t>356 min OD Measured</t>
  </si>
  <si>
    <t>356 min OD Actual</t>
  </si>
  <si>
    <t>92 min OD Measured</t>
  </si>
  <si>
    <t>92 min OD Actual</t>
  </si>
  <si>
    <t>182 min OD Measured</t>
  </si>
  <si>
    <t>182 min OD Actual</t>
  </si>
  <si>
    <t>450 min OD Measured</t>
  </si>
  <si>
    <t>450 min OD Actual</t>
  </si>
  <si>
    <t>1367 min OD Measured</t>
  </si>
  <si>
    <t>1367 min OD Actual</t>
  </si>
  <si>
    <t>Calculating Doubling Time</t>
  </si>
  <si>
    <t>t1</t>
  </si>
  <si>
    <t>t2</t>
  </si>
  <si>
    <t>OD1</t>
  </si>
  <si>
    <t>OD2</t>
  </si>
  <si>
    <t>Doubling Time</t>
  </si>
  <si>
    <t>LVS pF</t>
  </si>
  <si>
    <t>LVS</t>
  </si>
  <si>
    <t>MHB (LVS pF)</t>
  </si>
  <si>
    <t>BHI (LVS pF)</t>
  </si>
  <si>
    <t>G = (t2-t1)/3.3(log(OD2/OD1))</t>
  </si>
  <si>
    <t>MHB media</t>
  </si>
  <si>
    <t>BHI media</t>
  </si>
  <si>
    <t>Minutes</t>
  </si>
  <si>
    <t>Std Dev</t>
  </si>
  <si>
    <t>sMHB</t>
  </si>
  <si>
    <t>sBHIc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</si>
</sst>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sMHB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Sheet1!$B$14:$H$14</c:f>
                <c:numCache>
                  <c:formatCode>General</c:formatCode>
                  <c:ptCount val="7"/>
                  <c:pt idx="0">
                    <c:v>1.5275252316519479E-3</c:v>
                  </c:pt>
                  <c:pt idx="1">
                    <c:v>6.1101009266077916E-3</c:v>
                  </c:pt>
                  <c:pt idx="2">
                    <c:v>2.3094010767585054E-3</c:v>
                  </c:pt>
                  <c:pt idx="3">
                    <c:v>7.2111025509279851E-3</c:v>
                  </c:pt>
                  <c:pt idx="4">
                    <c:v>2.8284271247461927E-3</c:v>
                  </c:pt>
                  <c:pt idx="5">
                    <c:v>1.7677669529663705E-2</c:v>
                  </c:pt>
                  <c:pt idx="6">
                    <c:v>0.67175144212721882</c:v>
                  </c:pt>
                </c:numCache>
              </c:numRef>
            </c:plus>
            <c:minus>
              <c:numRef>
                <c:f>Sheet1!$B$14:$H$14</c:f>
                <c:numCache>
                  <c:formatCode>General</c:formatCode>
                  <c:ptCount val="7"/>
                  <c:pt idx="0">
                    <c:v>1.5275252316519479E-3</c:v>
                  </c:pt>
                  <c:pt idx="1">
                    <c:v>6.1101009266077916E-3</c:v>
                  </c:pt>
                  <c:pt idx="2">
                    <c:v>2.3094010767585054E-3</c:v>
                  </c:pt>
                  <c:pt idx="3">
                    <c:v>7.2111025509279851E-3</c:v>
                  </c:pt>
                  <c:pt idx="4">
                    <c:v>2.8284271247461927E-3</c:v>
                  </c:pt>
                  <c:pt idx="5">
                    <c:v>1.7677669529663705E-2</c:v>
                  </c:pt>
                  <c:pt idx="6">
                    <c:v>0.67175144212721882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Sheet1!$B$8:$H$8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Sheet1!$B$9:$H$9</c:f>
              <c:numCache>
                <c:formatCode>0.000</c:formatCode>
                <c:ptCount val="7"/>
                <c:pt idx="0">
                  <c:v>7.7333333333333323E-2</c:v>
                </c:pt>
                <c:pt idx="1">
                  <c:v>0.15466666666666665</c:v>
                </c:pt>
                <c:pt idx="2" formatCode="General">
                  <c:v>0.24733333333333332</c:v>
                </c:pt>
                <c:pt idx="3" formatCode="General">
                  <c:v>0.38199999999999995</c:v>
                </c:pt>
                <c:pt idx="4" formatCode="General">
                  <c:v>0.54600000000000004</c:v>
                </c:pt>
                <c:pt idx="5" formatCode="General">
                  <c:v>0.79249999999999998</c:v>
                </c:pt>
                <c:pt idx="6" formatCode="General">
                  <c:v>2.8650000000000002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0-49EB-B7D5-63DC5479D48E}"/>
            </c:ext>
          </c:extLst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sBHIc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Sheet1!$B$15:$H$15</c:f>
                <c:numCache>
                  <c:formatCode>General</c:formatCode>
                  <c:ptCount val="7"/>
                  <c:pt idx="0">
                    <c:v>2.1213203435596346E-3</c:v>
                  </c:pt>
                  <c:pt idx="1">
                    <c:v>1.8384776310850233E-2</c:v>
                  </c:pt>
                  <c:pt idx="2">
                    <c:v>1.2727922061357828E-2</c:v>
                  </c:pt>
                  <c:pt idx="3">
                    <c:v>2.8284271247461926E-2</c:v>
                  </c:pt>
                  <c:pt idx="4">
                    <c:v>1.6970562748477157E-2</c:v>
                  </c:pt>
                  <c:pt idx="5">
                    <c:v>1.0606601717798144E-2</c:v>
                  </c:pt>
                  <c:pt idx="6">
                    <c:v>1.4142135623731277E-2</c:v>
                  </c:pt>
                </c:numCache>
              </c:numRef>
            </c:plus>
            <c:minus>
              <c:numRef>
                <c:f>Sheet1!$B$15:$H$15</c:f>
                <c:numCache>
                  <c:formatCode>General</c:formatCode>
                  <c:ptCount val="7"/>
                  <c:pt idx="0">
                    <c:v>2.1213203435596346E-3</c:v>
                  </c:pt>
                  <c:pt idx="1">
                    <c:v>1.8384776310850233E-2</c:v>
                  </c:pt>
                  <c:pt idx="2">
                    <c:v>1.2727922061357828E-2</c:v>
                  </c:pt>
                  <c:pt idx="3">
                    <c:v>2.8284271247461926E-2</c:v>
                  </c:pt>
                  <c:pt idx="4">
                    <c:v>1.6970562748477157E-2</c:v>
                  </c:pt>
                  <c:pt idx="5">
                    <c:v>1.0606601717798144E-2</c:v>
                  </c:pt>
                  <c:pt idx="6">
                    <c:v>1.4142135623731277E-2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Sheet1!$B$8:$H$8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Sheet1!$B$10:$H$10</c:f>
              <c:numCache>
                <c:formatCode>0.000</c:formatCode>
                <c:ptCount val="7"/>
                <c:pt idx="0">
                  <c:v>6.9500000000000006E-2</c:v>
                </c:pt>
                <c:pt idx="1">
                  <c:v>0.14700000000000002</c:v>
                </c:pt>
                <c:pt idx="2" formatCode="General">
                  <c:v>0.33499999999999996</c:v>
                </c:pt>
                <c:pt idx="3" formatCode="General">
                  <c:v>0.60199999999999998</c:v>
                </c:pt>
                <c:pt idx="4" formatCode="General">
                  <c:v>0.97199999999999998</c:v>
                </c:pt>
                <c:pt idx="5" formatCode="General">
                  <c:v>1.5375000000000001</c:v>
                </c:pt>
                <c:pt idx="6" formatCode="General">
                  <c:v>5.59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70-49EB-B7D5-63DC5479D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833200"/>
        <c:axId val="1754684864"/>
      </c:scatterChart>
      <c:valAx>
        <c:axId val="130483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684864"/>
        <c:crossesAt val="0.01"/>
        <c:crossBetween val="midCat"/>
      </c:valAx>
      <c:valAx>
        <c:axId val="17546848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833200"/>
        <c:crossesAt val="1.0000000000000002E-2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Growth Curves for LVS in MHB and BHI Media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Comparison!$A$3</c:f>
              <c:strCache>
                <c:ptCount val="1"/>
                <c:pt idx="0">
                  <c:v>MHB (LVS pF)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Comparison!$B$2:$G$2</c:f>
              <c:numCache>
                <c:formatCode>General</c:formatCode>
                <c:ptCount val="6"/>
                <c:pt idx="0">
                  <c:v>0</c:v>
                </c:pt>
                <c:pt idx="1">
                  <c:v>140</c:v>
                </c:pt>
                <c:pt idx="2">
                  <c:v>260</c:v>
                </c:pt>
                <c:pt idx="3">
                  <c:v>380</c:v>
                </c:pt>
                <c:pt idx="4">
                  <c:v>470</c:v>
                </c:pt>
                <c:pt idx="5">
                  <c:v>1400</c:v>
                </c:pt>
              </c:numCache>
            </c:numRef>
          </c:xVal>
          <c:yVal>
            <c:numRef>
              <c:f>Comparison!$B$3:$G$3</c:f>
              <c:numCache>
                <c:formatCode>General</c:formatCode>
                <c:ptCount val="6"/>
                <c:pt idx="0">
                  <c:v>7.9333333333333325E-2</c:v>
                </c:pt>
                <c:pt idx="1">
                  <c:v>0.19200000000000003</c:v>
                </c:pt>
                <c:pt idx="2">
                  <c:v>0.33</c:v>
                </c:pt>
                <c:pt idx="3">
                  <c:v>0.5013333333333333</c:v>
                </c:pt>
                <c:pt idx="4">
                  <c:v>0.70833333333333337</c:v>
                </c:pt>
                <c:pt idx="5">
                  <c:v>2.3066666666666666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5-45F1-8A64-6BE9062ECDFD}"/>
            </c:ext>
          </c:extLst>
        </c:ser>
        <c:ser>
          <c:idx val="1"/>
          <c:order val="1"/>
          <c:tx>
            <c:strRef>
              <c:f>Comparison!$A$4</c:f>
              <c:strCache>
                <c:ptCount val="1"/>
                <c:pt idx="0">
                  <c:v>BHI (LVS pF)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Comparison!$B$2:$G$2</c:f>
              <c:numCache>
                <c:formatCode>General</c:formatCode>
                <c:ptCount val="6"/>
                <c:pt idx="0">
                  <c:v>0</c:v>
                </c:pt>
                <c:pt idx="1">
                  <c:v>140</c:v>
                </c:pt>
                <c:pt idx="2">
                  <c:v>260</c:v>
                </c:pt>
                <c:pt idx="3">
                  <c:v>380</c:v>
                </c:pt>
                <c:pt idx="4">
                  <c:v>470</c:v>
                </c:pt>
                <c:pt idx="5">
                  <c:v>1400</c:v>
                </c:pt>
              </c:numCache>
            </c:numRef>
          </c:xVal>
          <c:yVal>
            <c:numRef>
              <c:f>Comparison!$B$4:$G$4</c:f>
              <c:numCache>
                <c:formatCode>General</c:formatCode>
                <c:ptCount val="6"/>
                <c:pt idx="0">
                  <c:v>8.4000000000000005E-2</c:v>
                </c:pt>
                <c:pt idx="1">
                  <c:v>0.218</c:v>
                </c:pt>
                <c:pt idx="2">
                  <c:v>0.45133333333333336</c:v>
                </c:pt>
                <c:pt idx="3">
                  <c:v>0.83466666666666667</c:v>
                </c:pt>
                <c:pt idx="4">
                  <c:v>1.3583333333333334</c:v>
                </c:pt>
                <c:pt idx="5">
                  <c:v>5.0266666666666664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F5-45F1-8A64-6BE9062ECDFD}"/>
            </c:ext>
          </c:extLst>
        </c:ser>
        <c:ser>
          <c:idx val="2"/>
          <c:order val="2"/>
          <c:tx>
            <c:strRef>
              <c:f>Comparison!$A$8</c:f>
              <c:strCache>
                <c:ptCount val="1"/>
                <c:pt idx="0">
                  <c:v>MHB media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Comparison!$B$7:$H$7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Comparison!$B$8:$H$8</c:f>
              <c:numCache>
                <c:formatCode>General</c:formatCode>
                <c:ptCount val="7"/>
                <c:pt idx="0">
                  <c:v>7.7333333333333323E-2</c:v>
                </c:pt>
                <c:pt idx="1">
                  <c:v>0.15466666666666665</c:v>
                </c:pt>
                <c:pt idx="2">
                  <c:v>0.24733333333333332</c:v>
                </c:pt>
                <c:pt idx="3">
                  <c:v>0.38199999999999995</c:v>
                </c:pt>
                <c:pt idx="4">
                  <c:v>0.54600000000000004</c:v>
                </c:pt>
                <c:pt idx="5">
                  <c:v>0.79249999999999998</c:v>
                </c:pt>
                <c:pt idx="6">
                  <c:v>2.8650000000000002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F5-45F1-8A64-6BE9062ECDFD}"/>
            </c:ext>
          </c:extLst>
        </c:ser>
        <c:ser>
          <c:idx val="3"/>
          <c:order val="3"/>
          <c:tx>
            <c:strRef>
              <c:f>Comparison!$A$9</c:f>
              <c:strCache>
                <c:ptCount val="1"/>
                <c:pt idx="0">
                  <c:v>BHI media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Comparison!$B$7:$H$7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Comparison!$B$9:$H$9</c:f>
              <c:numCache>
                <c:formatCode>General</c:formatCode>
                <c:ptCount val="7"/>
                <c:pt idx="0">
                  <c:v>6.9500000000000006E-2</c:v>
                </c:pt>
                <c:pt idx="1">
                  <c:v>0.14700000000000002</c:v>
                </c:pt>
                <c:pt idx="2">
                  <c:v>0.33499999999999996</c:v>
                </c:pt>
                <c:pt idx="3">
                  <c:v>0.60199999999999998</c:v>
                </c:pt>
                <c:pt idx="4">
                  <c:v>0.97199999999999998</c:v>
                </c:pt>
                <c:pt idx="5">
                  <c:v>1.5375000000000001</c:v>
                </c:pt>
                <c:pt idx="6">
                  <c:v>5.59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F5-45F1-8A64-6BE9062E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631520"/>
        <c:axId val="334577840"/>
      </c:scatterChart>
      <c:valAx>
        <c:axId val="33163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577840"/>
        <c:crossesAt val="1.0000000000000002E-2"/>
        <c:crossBetween val="midCat"/>
      </c:valAx>
      <c:valAx>
        <c:axId val="3345778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31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Growth Curves in Selected Media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Comparison!$A$8</c:f>
              <c:strCache>
                <c:ptCount val="1"/>
                <c:pt idx="0">
                  <c:v>MHB media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Comparison!$B$7:$H$7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Comparison!$B$8:$H$8</c:f>
              <c:numCache>
                <c:formatCode>General</c:formatCode>
                <c:ptCount val="7"/>
                <c:pt idx="0">
                  <c:v>7.7333333333333323E-2</c:v>
                </c:pt>
                <c:pt idx="1">
                  <c:v>0.15466666666666665</c:v>
                </c:pt>
                <c:pt idx="2">
                  <c:v>0.24733333333333332</c:v>
                </c:pt>
                <c:pt idx="3">
                  <c:v>0.38199999999999995</c:v>
                </c:pt>
                <c:pt idx="4">
                  <c:v>0.54600000000000004</c:v>
                </c:pt>
                <c:pt idx="5">
                  <c:v>0.79249999999999998</c:v>
                </c:pt>
                <c:pt idx="6">
                  <c:v>2.8650000000000002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F5-45F1-8A64-6BE9062ECDFD}"/>
            </c:ext>
          </c:extLst>
        </c:ser>
        <c:ser>
          <c:idx val="3"/>
          <c:order val="1"/>
          <c:tx>
            <c:strRef>
              <c:f>Comparison!$A$9</c:f>
              <c:strCache>
                <c:ptCount val="1"/>
                <c:pt idx="0">
                  <c:v>BHI media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Comparison!$B$7:$H$7</c:f>
              <c:numCache>
                <c:formatCode>General</c:formatCode>
                <c:ptCount val="7"/>
                <c:pt idx="0">
                  <c:v>0</c:v>
                </c:pt>
                <c:pt idx="1">
                  <c:v>92</c:v>
                </c:pt>
                <c:pt idx="2">
                  <c:v>182</c:v>
                </c:pt>
                <c:pt idx="3">
                  <c:v>264</c:v>
                </c:pt>
                <c:pt idx="4">
                  <c:v>356</c:v>
                </c:pt>
                <c:pt idx="5">
                  <c:v>450</c:v>
                </c:pt>
                <c:pt idx="6">
                  <c:v>1367</c:v>
                </c:pt>
              </c:numCache>
            </c:numRef>
          </c:xVal>
          <c:yVal>
            <c:numRef>
              <c:f>Comparison!$B$9:$H$9</c:f>
              <c:numCache>
                <c:formatCode>General</c:formatCode>
                <c:ptCount val="7"/>
                <c:pt idx="0">
                  <c:v>6.9500000000000006E-2</c:v>
                </c:pt>
                <c:pt idx="1">
                  <c:v>0.14700000000000002</c:v>
                </c:pt>
                <c:pt idx="2">
                  <c:v>0.33499999999999996</c:v>
                </c:pt>
                <c:pt idx="3">
                  <c:v>0.60199999999999998</c:v>
                </c:pt>
                <c:pt idx="4">
                  <c:v>0.97199999999999998</c:v>
                </c:pt>
                <c:pt idx="5">
                  <c:v>1.5375000000000001</c:v>
                </c:pt>
                <c:pt idx="6">
                  <c:v>5.59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F5-45F1-8A64-6BE9062E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631520"/>
        <c:axId val="334577840"/>
      </c:scatterChart>
      <c:valAx>
        <c:axId val="33163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577840"/>
        <c:crossesAt val="1.0000000000000002E-2"/>
        <c:crossBetween val="midCat"/>
      </c:valAx>
      <c:valAx>
        <c:axId val="3345778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31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</xdr:colOff>
      <xdr:row>20</xdr:row>
      <xdr:rowOff>0</xdr:rowOff>
    </xdr:from>
    <xdr:to>
      <xdr:col>7</xdr:col>
      <xdr:colOff>862996</xdr:colOff>
      <xdr:row>50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25CBBA-892B-9E53-13E7-9ED0EE64A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403860</xdr:colOff>
      <xdr:row>9</xdr:row>
      <xdr:rowOff>99060</xdr:rowOff>
    </xdr:from>
    <xdr:to>
      <xdr:col>15</xdr:col>
      <xdr:colOff>403860</xdr:colOff>
      <xdr:row>36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3F6EDC-0538-959A-043E-7D658F103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603885</xdr:colOff>
      <xdr:row>9</xdr:row>
      <xdr:rowOff>89535</xdr:rowOff>
    </xdr:from>
    <xdr:to>
      <xdr:col>29</xdr:col>
      <xdr:colOff>603885</xdr:colOff>
      <xdr:row>36</xdr:row>
      <xdr:rowOff>135255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6AA5C6-9F40-4964-5DE0-77F325822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FF92-993A-4416-A36D-C70861054822}">
  <dimension ref="A1:N23"/>
  <sheetViews>
    <sheetView tabSelected="1" topLeftCell="A9" zoomScaleNormal="100" workbookViewId="0">
      <selection activeCell="A9" sqref="A9"/>
    </sheetView>
  </sheetViews>
  <sheetFormatPr baseColWidth="10" defaultColWidth="8.83203125" defaultRowHeight="15" x14ac:dyDescent="0.2"/>
  <cols>
    <col min="1" max="1" width="11.33203125" customWidth="1"/>
    <col min="2" max="2" width="11.1640625" customWidth="1"/>
    <col min="3" max="3" width="19.83203125" customWidth="1"/>
    <col min="4" max="4" width="22.83203125" customWidth="1"/>
    <col min="5" max="5" width="21.1640625" customWidth="1"/>
    <col min="6" max="6" width="18.83203125" customWidth="1"/>
    <col min="7" max="7" width="23" customWidth="1"/>
    <col min="8" max="8" width="18.6640625" customWidth="1"/>
    <col min="9" max="9" width="22.33203125" customWidth="1"/>
    <col min="10" max="10" width="17.6640625" customWidth="1"/>
    <col min="11" max="11" width="21.5" customWidth="1"/>
    <col min="12" max="12" width="18.1640625" customWidth="1"/>
    <col min="13" max="13" width="23.83203125" customWidth="1"/>
    <col min="14" max="14" width="20.1640625" customWidth="1"/>
  </cols>
  <sheetData>
    <row r="1" spans="1:14" x14ac:dyDescent="0.2">
      <c r="A1" s="1" t="s">
        <v>0</v>
      </c>
      <c r="B1" s="1" t="s">
        <v>6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17</v>
      </c>
      <c r="L1" s="1" t="s">
        <v>18</v>
      </c>
      <c r="M1" s="1" t="s">
        <v>19</v>
      </c>
      <c r="N1" s="1" t="s">
        <v>20</v>
      </c>
    </row>
    <row r="2" spans="1:14" x14ac:dyDescent="0.2">
      <c r="A2" s="1" t="s">
        <v>1</v>
      </c>
      <c r="B2" s="1">
        <v>7.6999999999999999E-2</v>
      </c>
      <c r="C2">
        <v>0.08</v>
      </c>
      <c r="D2" s="1">
        <f>C2*2</f>
        <v>0.16</v>
      </c>
      <c r="E2">
        <v>0.123</v>
      </c>
      <c r="F2" s="1">
        <f>E2*2</f>
        <v>0.246</v>
      </c>
      <c r="G2">
        <v>0.19</v>
      </c>
      <c r="H2" s="1">
        <f>G2*2</f>
        <v>0.38</v>
      </c>
      <c r="I2">
        <v>0.13600000000000001</v>
      </c>
      <c r="J2" s="1">
        <f>I2*4</f>
        <v>0.54400000000000004</v>
      </c>
      <c r="K2">
        <v>0.156</v>
      </c>
      <c r="L2" s="1">
        <f>K2*5</f>
        <v>0.78</v>
      </c>
      <c r="M2">
        <v>0.23899999999999999</v>
      </c>
      <c r="N2" s="1">
        <f>M2*10</f>
        <v>2.3899999999999997</v>
      </c>
    </row>
    <row r="3" spans="1:14" x14ac:dyDescent="0.2">
      <c r="A3" s="1" t="s">
        <v>2</v>
      </c>
      <c r="B3" s="1">
        <v>7.9000000000000001E-2</v>
      </c>
      <c r="C3">
        <v>7.3999999999999996E-2</v>
      </c>
      <c r="D3" s="1">
        <f t="shared" ref="D3:D6" si="0">C3*2</f>
        <v>0.14799999999999999</v>
      </c>
      <c r="E3">
        <v>0.125</v>
      </c>
      <c r="F3" s="1">
        <f t="shared" ref="F3:F6" si="1">E3*2</f>
        <v>0.25</v>
      </c>
      <c r="G3">
        <v>0.188</v>
      </c>
      <c r="H3" s="1">
        <f t="shared" ref="H3:H6" si="2">G3*2</f>
        <v>0.376</v>
      </c>
      <c r="I3">
        <v>0.13700000000000001</v>
      </c>
      <c r="J3" s="1">
        <f t="shared" ref="J3:J6" si="3">I3*4</f>
        <v>0.54800000000000004</v>
      </c>
      <c r="K3">
        <v>0.161</v>
      </c>
      <c r="L3" s="1">
        <f t="shared" ref="L3:L6" si="4">K3*5</f>
        <v>0.80500000000000005</v>
      </c>
      <c r="M3">
        <v>0.33400000000000002</v>
      </c>
      <c r="N3" s="1">
        <f t="shared" ref="N3:N6" si="5">M3*10</f>
        <v>3.3400000000000003</v>
      </c>
    </row>
    <row r="4" spans="1:14" x14ac:dyDescent="0.2">
      <c r="A4" s="1" t="s">
        <v>3</v>
      </c>
      <c r="B4" s="1">
        <v>7.5999999999999998E-2</v>
      </c>
      <c r="C4">
        <v>7.8E-2</v>
      </c>
      <c r="D4" s="1">
        <f t="shared" si="0"/>
        <v>0.156</v>
      </c>
      <c r="E4">
        <v>0.123</v>
      </c>
      <c r="F4" s="1">
        <f t="shared" si="1"/>
        <v>0.246</v>
      </c>
      <c r="G4">
        <v>0.19500000000000001</v>
      </c>
      <c r="H4" s="1">
        <f t="shared" si="2"/>
        <v>0.39</v>
      </c>
      <c r="J4" s="1"/>
      <c r="L4" s="1"/>
      <c r="N4" s="1"/>
    </row>
    <row r="5" spans="1:14" x14ac:dyDescent="0.2">
      <c r="A5" s="1" t="s">
        <v>4</v>
      </c>
      <c r="B5" s="1">
        <v>7.0999999999999994E-2</v>
      </c>
      <c r="C5">
        <v>0.08</v>
      </c>
      <c r="D5" s="1">
        <f t="shared" si="0"/>
        <v>0.16</v>
      </c>
      <c r="E5">
        <v>0.17199999999999999</v>
      </c>
      <c r="F5" s="1">
        <f t="shared" si="1"/>
        <v>0.34399999999999997</v>
      </c>
      <c r="G5">
        <v>0.311</v>
      </c>
      <c r="H5" s="1">
        <f t="shared" si="2"/>
        <v>0.622</v>
      </c>
      <c r="I5">
        <v>0.246</v>
      </c>
      <c r="J5" s="1">
        <f t="shared" si="3"/>
        <v>0.98399999999999999</v>
      </c>
      <c r="K5">
        <v>0.30599999999999999</v>
      </c>
      <c r="L5" s="1">
        <f t="shared" si="4"/>
        <v>1.53</v>
      </c>
      <c r="M5">
        <v>0.56000000000000005</v>
      </c>
      <c r="N5" s="1">
        <f t="shared" si="5"/>
        <v>5.6000000000000005</v>
      </c>
    </row>
    <row r="6" spans="1:14" x14ac:dyDescent="0.2">
      <c r="A6" s="1" t="s">
        <v>5</v>
      </c>
      <c r="B6" s="1">
        <v>6.8000000000000005E-2</v>
      </c>
      <c r="C6">
        <v>6.7000000000000004E-2</v>
      </c>
      <c r="D6" s="1">
        <f t="shared" si="0"/>
        <v>0.13400000000000001</v>
      </c>
      <c r="E6">
        <v>0.16300000000000001</v>
      </c>
      <c r="F6" s="1">
        <f t="shared" si="1"/>
        <v>0.32600000000000001</v>
      </c>
      <c r="G6">
        <v>0.29099999999999998</v>
      </c>
      <c r="H6" s="1">
        <f t="shared" si="2"/>
        <v>0.58199999999999996</v>
      </c>
      <c r="I6">
        <v>0.24</v>
      </c>
      <c r="J6" s="1">
        <f t="shared" si="3"/>
        <v>0.96</v>
      </c>
      <c r="K6">
        <v>0.309</v>
      </c>
      <c r="L6" s="1">
        <f t="shared" si="4"/>
        <v>1.5449999999999999</v>
      </c>
      <c r="M6">
        <v>0.55800000000000005</v>
      </c>
      <c r="N6" s="1">
        <f t="shared" si="5"/>
        <v>5.58</v>
      </c>
    </row>
    <row r="8" spans="1:14" x14ac:dyDescent="0.2">
      <c r="A8" s="1" t="s">
        <v>34</v>
      </c>
      <c r="B8" s="1">
        <v>0</v>
      </c>
      <c r="C8" s="1">
        <v>92</v>
      </c>
      <c r="D8" s="1">
        <v>182</v>
      </c>
      <c r="E8" s="1">
        <v>264</v>
      </c>
      <c r="F8" s="1">
        <v>356</v>
      </c>
      <c r="G8" s="1">
        <v>450</v>
      </c>
      <c r="H8" s="1">
        <v>1367</v>
      </c>
    </row>
    <row r="9" spans="1:14" x14ac:dyDescent="0.2">
      <c r="A9" s="1" t="s">
        <v>36</v>
      </c>
      <c r="B9" s="2">
        <f>AVERAGE(B2:B4)</f>
        <v>7.7333333333333323E-2</v>
      </c>
      <c r="C9" s="2">
        <f>AVERAGE(D2:D4)</f>
        <v>0.15466666666666665</v>
      </c>
      <c r="D9" s="1">
        <f>AVERAGE(F2:F4)</f>
        <v>0.24733333333333332</v>
      </c>
      <c r="E9" s="1">
        <f>AVERAGE(H2:H4)</f>
        <v>0.38199999999999995</v>
      </c>
      <c r="F9" s="1">
        <f>AVERAGE(J2:J3)</f>
        <v>0.54600000000000004</v>
      </c>
      <c r="G9" s="1">
        <f>AVERAGE(L2:L3)</f>
        <v>0.79249999999999998</v>
      </c>
      <c r="H9" s="1">
        <f>AVERAGE(N2:N3)</f>
        <v>2.8650000000000002</v>
      </c>
    </row>
    <row r="10" spans="1:14" x14ac:dyDescent="0.2">
      <c r="A10" s="1" t="s">
        <v>37</v>
      </c>
      <c r="B10" s="2">
        <f>AVERAGE(B5:B6)</f>
        <v>6.9500000000000006E-2</v>
      </c>
      <c r="C10" s="2">
        <f>AVERAGE(D5:D6)</f>
        <v>0.14700000000000002</v>
      </c>
      <c r="D10" s="1">
        <f>AVERAGE(F5:F6)</f>
        <v>0.33499999999999996</v>
      </c>
      <c r="E10" s="1">
        <f>AVERAGE(H5:H6)</f>
        <v>0.60199999999999998</v>
      </c>
      <c r="F10" s="1">
        <f>AVERAGE(J5:J6)</f>
        <v>0.97199999999999998</v>
      </c>
      <c r="G10" s="1">
        <f>AVERAGE(L5:L6)</f>
        <v>1.5375000000000001</v>
      </c>
      <c r="H10" s="1">
        <f>AVERAGE(N5:N6)</f>
        <v>5.59</v>
      </c>
    </row>
    <row r="12" spans="1:14" x14ac:dyDescent="0.2">
      <c r="A12" s="1" t="s">
        <v>35</v>
      </c>
    </row>
    <row r="13" spans="1:14" x14ac:dyDescent="0.2">
      <c r="A13" s="1" t="s">
        <v>34</v>
      </c>
      <c r="B13" s="1">
        <v>0</v>
      </c>
      <c r="C13" s="1">
        <v>92</v>
      </c>
      <c r="D13" s="1">
        <v>182</v>
      </c>
      <c r="E13" s="1">
        <v>264</v>
      </c>
      <c r="F13" s="1">
        <v>356</v>
      </c>
      <c r="G13" s="1">
        <v>450</v>
      </c>
      <c r="H13" s="1">
        <v>1367</v>
      </c>
    </row>
    <row r="14" spans="1:14" x14ac:dyDescent="0.2">
      <c r="A14" s="1" t="s">
        <v>36</v>
      </c>
      <c r="B14" s="2">
        <f>_xlfn.STDEV.S(B2:B4)</f>
        <v>1.5275252316519479E-3</v>
      </c>
      <c r="C14" s="2">
        <f>_xlfn.STDEV.S(D2:D4)</f>
        <v>6.1101009266077916E-3</v>
      </c>
      <c r="D14" s="1">
        <f>_xlfn.STDEV.S(F2:F4)</f>
        <v>2.3094010767585054E-3</v>
      </c>
      <c r="E14" s="1">
        <f>_xlfn.STDEV.S(H2:H4)</f>
        <v>7.2111025509279851E-3</v>
      </c>
      <c r="F14" s="1">
        <f>_xlfn.STDEV.S(J2:J3)</f>
        <v>2.8284271247461927E-3</v>
      </c>
      <c r="G14" s="1">
        <f>_xlfn.STDEV.S(L2:L3)</f>
        <v>1.7677669529663705E-2</v>
      </c>
      <c r="H14" s="1">
        <f>_xlfn.STDEV.S(N2:N3)</f>
        <v>0.67175144212721882</v>
      </c>
    </row>
    <row r="15" spans="1:14" x14ac:dyDescent="0.2">
      <c r="A15" s="1" t="s">
        <v>37</v>
      </c>
      <c r="B15" s="2">
        <f>_xlfn.STDEV.S(B5:B6)</f>
        <v>2.1213203435596346E-3</v>
      </c>
      <c r="C15" s="2">
        <f>_xlfn.STDEV.S(D5:D6)</f>
        <v>1.8384776310850233E-2</v>
      </c>
      <c r="D15" s="1">
        <f>_xlfn.STDEV.S(F5:F6)</f>
        <v>1.2727922061357828E-2</v>
      </c>
      <c r="E15" s="1">
        <f>_xlfn.STDEV.S(H5:H6)</f>
        <v>2.8284271247461926E-2</v>
      </c>
      <c r="F15" s="1">
        <f>_xlfn.STDEV.S(J5:J6)</f>
        <v>1.6970562748477157E-2</v>
      </c>
      <c r="G15" s="1">
        <f>_xlfn.STDEV.S(L5:L6)</f>
        <v>1.0606601717798144E-2</v>
      </c>
      <c r="H15" s="1">
        <f>_xlfn.STDEV.S(N5:N6)</f>
        <v>1.4142135623731277E-2</v>
      </c>
      <c r="J15" t="s">
        <v>21</v>
      </c>
    </row>
    <row r="16" spans="1:14" x14ac:dyDescent="0.2">
      <c r="J16" t="s">
        <v>31</v>
      </c>
    </row>
    <row r="18" spans="10:12" x14ac:dyDescent="0.2">
      <c r="K18" s="1" t="s">
        <v>7</v>
      </c>
      <c r="L18" s="1" t="s">
        <v>8</v>
      </c>
    </row>
    <row r="19" spans="10:12" x14ac:dyDescent="0.2">
      <c r="J19" t="s">
        <v>22</v>
      </c>
      <c r="K19">
        <v>0</v>
      </c>
      <c r="L19">
        <v>92</v>
      </c>
    </row>
    <row r="20" spans="10:12" x14ac:dyDescent="0.2">
      <c r="J20" t="s">
        <v>23</v>
      </c>
      <c r="K20">
        <v>92</v>
      </c>
      <c r="L20">
        <v>182</v>
      </c>
    </row>
    <row r="21" spans="10:12" x14ac:dyDescent="0.2">
      <c r="J21" t="s">
        <v>24</v>
      </c>
      <c r="K21">
        <v>7.6999999999999999E-2</v>
      </c>
      <c r="L21">
        <v>0.14699999999999999</v>
      </c>
    </row>
    <row r="22" spans="10:12" x14ac:dyDescent="0.2">
      <c r="J22" t="s">
        <v>25</v>
      </c>
      <c r="K22">
        <v>0.155</v>
      </c>
      <c r="L22">
        <v>0.33500000000000002</v>
      </c>
    </row>
    <row r="23" spans="10:12" x14ac:dyDescent="0.2">
      <c r="J23" s="1" t="s">
        <v>26</v>
      </c>
      <c r="K23" s="1">
        <f>(K20-K19)/(3.3*(LOG(K22/K21,10)))</f>
        <v>91.754537262454235</v>
      </c>
      <c r="L23" s="1">
        <f>(L20-L19)/(3.3*(LOG(L22/L21,10)))</f>
        <v>76.238839299206731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E743-002D-4164-AC67-AC9E1DFB6A72}">
  <dimension ref="A1:H9"/>
  <sheetViews>
    <sheetView zoomScale="80" zoomScaleNormal="80" workbookViewId="0">
      <selection activeCell="AA5" sqref="AA5"/>
    </sheetView>
  </sheetViews>
  <sheetFormatPr baseColWidth="10" defaultColWidth="8.83203125" defaultRowHeight="15" x14ac:dyDescent="0.2"/>
  <sheetData>
    <row r="1" spans="1:8" x14ac:dyDescent="0.2">
      <c r="A1" t="s">
        <v>27</v>
      </c>
    </row>
    <row r="2" spans="1:8" x14ac:dyDescent="0.2">
      <c r="B2">
        <v>0</v>
      </c>
      <c r="C2">
        <v>140</v>
      </c>
      <c r="D2">
        <v>260</v>
      </c>
      <c r="E2">
        <v>380</v>
      </c>
      <c r="F2">
        <v>470</v>
      </c>
      <c r="G2">
        <v>1400</v>
      </c>
    </row>
    <row r="3" spans="1:8" x14ac:dyDescent="0.2">
      <c r="A3" t="s">
        <v>29</v>
      </c>
      <c r="B3">
        <v>7.9333333333333325E-2</v>
      </c>
      <c r="C3">
        <v>0.19200000000000003</v>
      </c>
      <c r="D3">
        <v>0.33</v>
      </c>
      <c r="E3">
        <v>0.5013333333333333</v>
      </c>
      <c r="F3">
        <v>0.70833333333333337</v>
      </c>
      <c r="G3">
        <v>2.3066666666666666</v>
      </c>
    </row>
    <row r="4" spans="1:8" x14ac:dyDescent="0.2">
      <c r="A4" t="s">
        <v>30</v>
      </c>
      <c r="B4">
        <v>8.4000000000000005E-2</v>
      </c>
      <c r="C4">
        <v>0.218</v>
      </c>
      <c r="D4">
        <v>0.45133333333333336</v>
      </c>
      <c r="E4">
        <v>0.83466666666666667</v>
      </c>
      <c r="F4">
        <v>1.3583333333333334</v>
      </c>
      <c r="G4">
        <v>5.0266666666666664</v>
      </c>
    </row>
    <row r="6" spans="1:8" x14ac:dyDescent="0.2">
      <c r="A6" t="s">
        <v>28</v>
      </c>
    </row>
    <row r="7" spans="1:8" x14ac:dyDescent="0.2">
      <c r="B7">
        <v>0</v>
      </c>
      <c r="C7">
        <v>92</v>
      </c>
      <c r="D7">
        <v>182</v>
      </c>
      <c r="E7">
        <v>264</v>
      </c>
      <c r="F7">
        <v>356</v>
      </c>
      <c r="G7">
        <v>450</v>
      </c>
      <c r="H7">
        <v>1367</v>
      </c>
    </row>
    <row r="8" spans="1:8" x14ac:dyDescent="0.2">
      <c r="A8" t="s">
        <v>32</v>
      </c>
      <c r="B8">
        <v>7.7333333333333323E-2</v>
      </c>
      <c r="C8">
        <v>0.15466666666666665</v>
      </c>
      <c r="D8">
        <v>0.24733333333333332</v>
      </c>
      <c r="E8">
        <v>0.38199999999999995</v>
      </c>
      <c r="F8">
        <v>0.54600000000000004</v>
      </c>
      <c r="G8">
        <v>0.79249999999999998</v>
      </c>
      <c r="H8">
        <v>2.8650000000000002</v>
      </c>
    </row>
    <row r="9" spans="1:8" x14ac:dyDescent="0.2">
      <c r="A9" t="s">
        <v>33</v>
      </c>
      <c r="B9">
        <v>6.9500000000000006E-2</v>
      </c>
      <c r="C9">
        <v>0.14700000000000002</v>
      </c>
      <c r="D9">
        <v>0.33499999999999996</v>
      </c>
      <c r="E9">
        <v>0.60199999999999998</v>
      </c>
      <c r="F9">
        <v>0.97199999999999998</v>
      </c>
      <c r="G9">
        <v>1.5375000000000001</v>
      </c>
      <c r="H9">
        <v>5.59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2023-10-03T16:30:24Z</dcterms:created>
  <dcterms:modified xsi:type="dcterms:W3CDTF">2024-11-12T17:18:34Z</dcterms:modified>
</cp:coreProperties>
</file>