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exandrafarah/Library/CloudStorage/GoogleDrive-alexandra.farah@uri.edu/Shared drives/KRamsey Lab/Alex/PCR of all kinds/"/>
    </mc:Choice>
  </mc:AlternateContent>
  <xr:revisionPtr revIDLastSave="0" documentId="13_ncr:1_{B0BFD5AF-A90B-7046-B5C9-FEB43B4ED253}" xr6:coauthVersionLast="47" xr6:coauthVersionMax="47" xr10:uidLastSave="{00000000-0000-0000-0000-000000000000}"/>
  <bookViews>
    <workbookView xWindow="0" yWindow="760" windowWidth="23260" windowHeight="12460" activeTab="1" xr2:uid="{2564B5AD-5D25-417F-8F36-09849E99240A}"/>
  </bookViews>
  <sheets>
    <sheet name="20240716_ARF_lacZ2" sheetId="1" r:id="rId1"/>
    <sheet name="analysis" sheetId="2" r:id="rId2"/>
    <sheet name="analysis pt 2" sheetId="4" r:id="rId3"/>
    <sheet name="RNA comparison" sheetId="3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5" i="4" l="1"/>
  <c r="X14" i="4"/>
  <c r="F9" i="4"/>
  <c r="E9" i="4"/>
  <c r="F19" i="4"/>
  <c r="F22" i="4"/>
  <c r="F25" i="4"/>
  <c r="F28" i="4"/>
  <c r="F31" i="4"/>
  <c r="E31" i="4"/>
  <c r="E28" i="4"/>
  <c r="E25" i="4"/>
  <c r="E22" i="4"/>
  <c r="E19" i="4"/>
  <c r="F14" i="4"/>
  <c r="F11" i="4"/>
  <c r="F8" i="4"/>
  <c r="F5" i="4"/>
  <c r="F2" i="4"/>
  <c r="E14" i="4"/>
  <c r="E11" i="4"/>
  <c r="E8" i="4"/>
  <c r="E5" i="4"/>
  <c r="E2" i="4"/>
  <c r="I102" i="2"/>
  <c r="I99" i="2"/>
  <c r="H102" i="2"/>
  <c r="H99" i="2"/>
  <c r="I89" i="2"/>
  <c r="H89" i="2"/>
  <c r="I86" i="2"/>
  <c r="H86" i="2"/>
  <c r="I83" i="2"/>
  <c r="H83" i="2"/>
  <c r="I80" i="2"/>
  <c r="H80" i="2"/>
  <c r="I77" i="2"/>
  <c r="H77" i="2"/>
  <c r="I74" i="2"/>
  <c r="H74" i="2"/>
  <c r="I71" i="2"/>
  <c r="H71" i="2"/>
  <c r="I68" i="2"/>
  <c r="H68" i="2"/>
  <c r="I65" i="2"/>
  <c r="H65" i="2"/>
  <c r="I62" i="2"/>
  <c r="H62" i="2"/>
  <c r="I59" i="2"/>
  <c r="H59" i="2"/>
  <c r="I56" i="2"/>
  <c r="H56" i="2"/>
  <c r="I53" i="2"/>
  <c r="H53" i="2"/>
  <c r="I50" i="2"/>
  <c r="H50" i="2"/>
  <c r="I41" i="2"/>
  <c r="I47" i="2"/>
  <c r="H47" i="2"/>
  <c r="I44" i="2"/>
  <c r="H44" i="2"/>
  <c r="H41" i="2"/>
  <c r="I38" i="2"/>
  <c r="H38" i="2"/>
  <c r="I35" i="2"/>
  <c r="H35" i="2"/>
  <c r="I32" i="2"/>
  <c r="H32" i="2"/>
  <c r="I29" i="2"/>
  <c r="H29" i="2"/>
  <c r="I26" i="2"/>
  <c r="H26" i="2"/>
  <c r="I23" i="2"/>
  <c r="H23" i="2"/>
  <c r="I20" i="2"/>
  <c r="H20" i="2"/>
  <c r="I17" i="2"/>
  <c r="H17" i="2"/>
  <c r="I14" i="2"/>
  <c r="H14" i="2"/>
  <c r="I11" i="2"/>
  <c r="H11" i="2"/>
  <c r="I8" i="2"/>
  <c r="H8" i="2"/>
  <c r="I5" i="2"/>
  <c r="H5" i="2"/>
  <c r="I2" i="2"/>
  <c r="H2" i="2"/>
  <c r="Y45" i="4"/>
  <c r="G7" i="3"/>
  <c r="G5" i="3"/>
  <c r="I5" i="3" s="1"/>
  <c r="G3" i="3"/>
  <c r="J3" i="3" s="1"/>
  <c r="L3" i="3" s="1"/>
  <c r="J5" i="3" l="1"/>
  <c r="L5" i="3" s="1"/>
  <c r="J7" i="3"/>
  <c r="L7" i="3" s="1"/>
  <c r="I3" i="3"/>
  <c r="K3" i="3" s="1"/>
  <c r="M3" i="3" s="1"/>
  <c r="I7" i="3"/>
  <c r="K7" i="3" l="1"/>
  <c r="N7" i="3" s="1"/>
  <c r="O7" i="3" s="1"/>
  <c r="N4" i="3"/>
  <c r="O4" i="3" s="1"/>
  <c r="Q4" i="3" s="1"/>
  <c r="V13" i="3" s="1"/>
  <c r="N3" i="3"/>
  <c r="O3" i="3" s="1"/>
  <c r="Q3" i="3" s="1"/>
  <c r="U13" i="3" s="1"/>
  <c r="K5" i="3"/>
  <c r="T13" i="3"/>
  <c r="N8" i="3" l="1"/>
  <c r="O8" i="3" s="1"/>
  <c r="M7" i="3"/>
  <c r="Q7" i="3" s="1"/>
  <c r="U15" i="3" s="1"/>
  <c r="N5" i="3"/>
  <c r="O5" i="3" s="1"/>
  <c r="N6" i="3"/>
  <c r="O6" i="3" s="1"/>
  <c r="M5" i="3"/>
  <c r="Q5" i="3" s="1"/>
  <c r="U14" i="3" s="1"/>
  <c r="Q8" i="3" l="1"/>
  <c r="V15" i="3" s="1"/>
  <c r="Q6" i="3"/>
  <c r="V14" i="3" s="1"/>
</calcChain>
</file>

<file path=xl/sharedStrings.xml><?xml version="1.0" encoding="utf-8"?>
<sst xmlns="http://schemas.openxmlformats.org/spreadsheetml/2006/main" count="1525" uniqueCount="353">
  <si>
    <t>Experiment Name</t>
  </si>
  <si>
    <t>Analysis Name</t>
  </si>
  <si>
    <t>Included</t>
  </si>
  <si>
    <t>Position</t>
  </si>
  <si>
    <t>SampleName</t>
  </si>
  <si>
    <t>CrossingPoint</t>
  </si>
  <si>
    <t>Concentration</t>
  </si>
  <si>
    <t>Standard</t>
  </si>
  <si>
    <t>StatusCodes</t>
  </si>
  <si>
    <t>StatusDesc</t>
  </si>
  <si>
    <t>Call</t>
  </si>
  <si>
    <t>CpUncertain</t>
  </si>
  <si>
    <t>CpState</t>
  </si>
  <si>
    <t>CalcConcUncertain</t>
  </si>
  <si>
    <t>20240716_ARF_lacZ2</t>
  </si>
  <si>
    <t>Abs Quant/2nd Derivative Max for All Samples</t>
  </si>
  <si>
    <t>A1</t>
  </si>
  <si>
    <t>Sample 1</t>
  </si>
  <si>
    <t xml:space="preserve"> </t>
  </si>
  <si>
    <t>pdcPositive</t>
  </si>
  <si>
    <t>cpsNormal</t>
  </si>
  <si>
    <t>A2</t>
  </si>
  <si>
    <t>Sample 2</t>
  </si>
  <si>
    <t>A3</t>
  </si>
  <si>
    <t>Sample 3</t>
  </si>
  <si>
    <t>A4</t>
  </si>
  <si>
    <t>Sample 4</t>
  </si>
  <si>
    <t>A5</t>
  </si>
  <si>
    <t>Sample 5</t>
  </si>
  <si>
    <t>A6</t>
  </si>
  <si>
    <t>Sample 6</t>
  </si>
  <si>
    <t>A7</t>
  </si>
  <si>
    <t>Sample 7</t>
  </si>
  <si>
    <t>A8</t>
  </si>
  <si>
    <t>Sample 8</t>
  </si>
  <si>
    <t>A9</t>
  </si>
  <si>
    <t>Sample 9</t>
  </si>
  <si>
    <t>A10</t>
  </si>
  <si>
    <t>Sample 10</t>
  </si>
  <si>
    <t>A11</t>
  </si>
  <si>
    <t>Sample 11</t>
  </si>
  <si>
    <t>A12</t>
  </si>
  <si>
    <t>Sample 12</t>
  </si>
  <si>
    <t>B1</t>
  </si>
  <si>
    <t>Sample 13</t>
  </si>
  <si>
    <t>B2</t>
  </si>
  <si>
    <t>Sample 14</t>
  </si>
  <si>
    <t>B3</t>
  </si>
  <si>
    <t>Sample 15</t>
  </si>
  <si>
    <t>B4</t>
  </si>
  <si>
    <t>Sample 16</t>
  </si>
  <si>
    <t>B5</t>
  </si>
  <si>
    <t>Sample 17</t>
  </si>
  <si>
    <t>B6</t>
  </si>
  <si>
    <t>Sample 18</t>
  </si>
  <si>
    <t>B7</t>
  </si>
  <si>
    <t>Sample 19</t>
  </si>
  <si>
    <t>B8</t>
  </si>
  <si>
    <t>Sample 20</t>
  </si>
  <si>
    <t>B9</t>
  </si>
  <si>
    <t>Sample 21</t>
  </si>
  <si>
    <t>B10</t>
  </si>
  <si>
    <t>Sample 22</t>
  </si>
  <si>
    <t>B11</t>
  </si>
  <si>
    <t>Sample 23</t>
  </si>
  <si>
    <t>B12</t>
  </si>
  <si>
    <t>Sample 24</t>
  </si>
  <si>
    <t>C1</t>
  </si>
  <si>
    <t>Sample 25</t>
  </si>
  <si>
    <t>C2</t>
  </si>
  <si>
    <t>Sample 26</t>
  </si>
  <si>
    <t>C3</t>
  </si>
  <si>
    <t>Sample 27</t>
  </si>
  <si>
    <t>C4</t>
  </si>
  <si>
    <t>Sample 28</t>
  </si>
  <si>
    <t>C5</t>
  </si>
  <si>
    <t>Sample 29</t>
  </si>
  <si>
    <t>C6</t>
  </si>
  <si>
    <t>Sample 30</t>
  </si>
  <si>
    <t>C7</t>
  </si>
  <si>
    <t>Sample 31</t>
  </si>
  <si>
    <t>C8</t>
  </si>
  <si>
    <t>Sample 32</t>
  </si>
  <si>
    <t>C9</t>
  </si>
  <si>
    <t>Sample 33</t>
  </si>
  <si>
    <t>C10</t>
  </si>
  <si>
    <t>Sample 34</t>
  </si>
  <si>
    <t>C11</t>
  </si>
  <si>
    <t>Sample 35</t>
  </si>
  <si>
    <t>C12</t>
  </si>
  <si>
    <t>Sample 36</t>
  </si>
  <si>
    <t>D1</t>
  </si>
  <si>
    <t>Sample 37</t>
  </si>
  <si>
    <t>D2</t>
  </si>
  <si>
    <t>Sample 38</t>
  </si>
  <si>
    <t>D3</t>
  </si>
  <si>
    <t>Sample 39</t>
  </si>
  <si>
    <t>D4</t>
  </si>
  <si>
    <t>Sample 40</t>
  </si>
  <si>
    <t>D5</t>
  </si>
  <si>
    <t>Sample 41</t>
  </si>
  <si>
    <t>D6</t>
  </si>
  <si>
    <t>Sample 42</t>
  </si>
  <si>
    <t>D7</t>
  </si>
  <si>
    <t>Sample 43</t>
  </si>
  <si>
    <t>D8</t>
  </si>
  <si>
    <t>Sample 44</t>
  </si>
  <si>
    <t>D9</t>
  </si>
  <si>
    <t>Sample 45</t>
  </si>
  <si>
    <t>D10</t>
  </si>
  <si>
    <t>Sample 46</t>
  </si>
  <si>
    <t>D11</t>
  </si>
  <si>
    <t>Sample 47</t>
  </si>
  <si>
    <t>D12</t>
  </si>
  <si>
    <t>Sample 48</t>
  </si>
  <si>
    <t>E1</t>
  </si>
  <si>
    <t>Sample 49</t>
  </si>
  <si>
    <t>E2</t>
  </si>
  <si>
    <t>Sample 50</t>
  </si>
  <si>
    <t>E3</t>
  </si>
  <si>
    <t>Sample 51</t>
  </si>
  <si>
    <t>E4</t>
  </si>
  <si>
    <t>Sample 52</t>
  </si>
  <si>
    <t>E5</t>
  </si>
  <si>
    <t>Sample 53</t>
  </si>
  <si>
    <t>E6</t>
  </si>
  <si>
    <t>Sample 54</t>
  </si>
  <si>
    <t>E7</t>
  </si>
  <si>
    <t>Sample 55</t>
  </si>
  <si>
    <t>E8</t>
  </si>
  <si>
    <t>Sample 56</t>
  </si>
  <si>
    <t>E9</t>
  </si>
  <si>
    <t>Sample 57</t>
  </si>
  <si>
    <t>E10</t>
  </si>
  <si>
    <t>Sample 58</t>
  </si>
  <si>
    <t>E11</t>
  </si>
  <si>
    <t>Sample 59</t>
  </si>
  <si>
    <t>E12</t>
  </si>
  <si>
    <t>Sample 60</t>
  </si>
  <si>
    <t>F1</t>
  </si>
  <si>
    <t>Sample 61</t>
  </si>
  <si>
    <t>F2</t>
  </si>
  <si>
    <t>Sample 62</t>
  </si>
  <si>
    <t>F3</t>
  </si>
  <si>
    <t>Sample 63</t>
  </si>
  <si>
    <t>F4</t>
  </si>
  <si>
    <t>Sample 64</t>
  </si>
  <si>
    <t>F5</t>
  </si>
  <si>
    <t>Sample 65</t>
  </si>
  <si>
    <t>F6</t>
  </si>
  <si>
    <t>Sample 66</t>
  </si>
  <si>
    <t>F7</t>
  </si>
  <si>
    <t>Sample 67</t>
  </si>
  <si>
    <t>F8</t>
  </si>
  <si>
    <t>Sample 68</t>
  </si>
  <si>
    <t>F9</t>
  </si>
  <si>
    <t>Sample 69</t>
  </si>
  <si>
    <t>F10</t>
  </si>
  <si>
    <t>Sample 70</t>
  </si>
  <si>
    <t>F11</t>
  </si>
  <si>
    <t>Sample 71</t>
  </si>
  <si>
    <t>F12</t>
  </si>
  <si>
    <t>Sample 72</t>
  </si>
  <si>
    <t>G1</t>
  </si>
  <si>
    <t>Sample 73</t>
  </si>
  <si>
    <t>G2</t>
  </si>
  <si>
    <t>Sample 74</t>
  </si>
  <si>
    <t>G3</t>
  </si>
  <si>
    <t>Sample 75</t>
  </si>
  <si>
    <t>G4</t>
  </si>
  <si>
    <t>Sample 76</t>
  </si>
  <si>
    <t>G5</t>
  </si>
  <si>
    <t>Sample 77</t>
  </si>
  <si>
    <t>G6</t>
  </si>
  <si>
    <t>Sample 78</t>
  </si>
  <si>
    <t>G7</t>
  </si>
  <si>
    <t>Sample 79</t>
  </si>
  <si>
    <t>G8</t>
  </si>
  <si>
    <t>Sample 80</t>
  </si>
  <si>
    <t>G9</t>
  </si>
  <si>
    <t>Sample 81</t>
  </si>
  <si>
    <t>G10</t>
  </si>
  <si>
    <t>Sample 82</t>
  </si>
  <si>
    <t>G11</t>
  </si>
  <si>
    <t>Sample 83</t>
  </si>
  <si>
    <t>G12</t>
  </si>
  <si>
    <t>Sample 84</t>
  </si>
  <si>
    <t>H1</t>
  </si>
  <si>
    <t>Sample 85</t>
  </si>
  <si>
    <t>H2</t>
  </si>
  <si>
    <t>Sample 86</t>
  </si>
  <si>
    <t>H3</t>
  </si>
  <si>
    <t>Sample 87</t>
  </si>
  <si>
    <t>H4</t>
  </si>
  <si>
    <t>Sample 88</t>
  </si>
  <si>
    <t>H5</t>
  </si>
  <si>
    <t>Sample 89</t>
  </si>
  <si>
    <t>H6</t>
  </si>
  <si>
    <t>Sample 90</t>
  </si>
  <si>
    <t>H7</t>
  </si>
  <si>
    <t>Sample 91</t>
  </si>
  <si>
    <t>H8</t>
  </si>
  <si>
    <t>Sample 92</t>
  </si>
  <si>
    <t>H9</t>
  </si>
  <si>
    <t>Sample 93</t>
  </si>
  <si>
    <t>H10</t>
  </si>
  <si>
    <t>Sample 94</t>
  </si>
  <si>
    <t>H11</t>
  </si>
  <si>
    <t>Sample 95</t>
  </si>
  <si>
    <t>H12</t>
  </si>
  <si>
    <t>Sample 96</t>
  </si>
  <si>
    <t>test primer set</t>
  </si>
  <si>
    <t>control primer set</t>
  </si>
  <si>
    <t>DNA sample</t>
  </si>
  <si>
    <t>stdev</t>
  </si>
  <si>
    <t>DCt</t>
  </si>
  <si>
    <t>average DCt</t>
  </si>
  <si>
    <t>stdev</t>
    <phoneticPr fontId="0"/>
  </si>
  <si>
    <t>DDCT vs control</t>
  </si>
  <si>
    <t>s</t>
  </si>
  <si>
    <t>1.8^-averDDCT</t>
  </si>
  <si>
    <t xml:space="preserve"> DDCT +/- stdev</t>
  </si>
  <si>
    <t>1.8^-DDCT+/- stdev</t>
  </si>
  <si>
    <t>error bars</t>
  </si>
  <si>
    <t>LVS</t>
  </si>
  <si>
    <t>+</t>
  </si>
  <si>
    <t>-</t>
  </si>
  <si>
    <r>
      <t xml:space="preserve">LVS </t>
    </r>
    <r>
      <rPr>
        <sz val="11"/>
        <color theme="1"/>
        <rFont val="Aptos Narrow"/>
        <family val="2"/>
      </rPr>
      <t xml:space="preserve">Δ rpsU2 pF </t>
    </r>
  </si>
  <si>
    <r>
      <t xml:space="preserve">LVS </t>
    </r>
    <r>
      <rPr>
        <sz val="11"/>
        <color theme="1"/>
        <rFont val="Aptos Narrow"/>
        <family val="2"/>
      </rPr>
      <t xml:space="preserve">ΔrpsU2 pF - rpsU2-V </t>
    </r>
  </si>
  <si>
    <t>rpsU error bars</t>
  </si>
  <si>
    <t>rpsU</t>
  </si>
  <si>
    <t>lacZ average</t>
  </si>
  <si>
    <t>lacZ 0min timepoint average</t>
  </si>
  <si>
    <t>149 time 0</t>
  </si>
  <si>
    <t>RNA low conc rep1</t>
  </si>
  <si>
    <t>148 #1 rep 1</t>
  </si>
  <si>
    <t>148 #1 rep 2</t>
  </si>
  <si>
    <t>148 #1 rep 3</t>
  </si>
  <si>
    <t>148 #9 rep 1</t>
  </si>
  <si>
    <t>148 #9 rep 2</t>
  </si>
  <si>
    <t>148 #9 rep 3</t>
  </si>
  <si>
    <t>149 #1 rep 1</t>
  </si>
  <si>
    <t>149 #1 rep 2</t>
  </si>
  <si>
    <t>149 #1 rep 3</t>
  </si>
  <si>
    <t>149 #9 rep 1</t>
  </si>
  <si>
    <t>149 #9 rep 2</t>
  </si>
  <si>
    <t>149 #9 rep 3</t>
  </si>
  <si>
    <t>148 #2 rep 1</t>
  </si>
  <si>
    <t>148 #2 rep 2</t>
  </si>
  <si>
    <t>148 #2 rep 3</t>
  </si>
  <si>
    <t>148 #10 rep 1</t>
  </si>
  <si>
    <t>148 #10 rep 2</t>
  </si>
  <si>
    <t>148 #10 rep 3</t>
  </si>
  <si>
    <t>149 #2 rep 1</t>
  </si>
  <si>
    <t>149 #2 rep 2</t>
  </si>
  <si>
    <t>149 #2 rep 3</t>
  </si>
  <si>
    <t>149 #10 rep 1</t>
  </si>
  <si>
    <t>149 #10 rep 2</t>
  </si>
  <si>
    <t>149 #10 rep 3</t>
  </si>
  <si>
    <t>148 #3 rep 1</t>
  </si>
  <si>
    <t>148 #3 rep 2</t>
  </si>
  <si>
    <t>148 #3 rep 3</t>
  </si>
  <si>
    <t>148 #11 rep 1</t>
  </si>
  <si>
    <t>148 #11 rep 2</t>
  </si>
  <si>
    <t>148 #11 rep 3</t>
  </si>
  <si>
    <t>149 #3 rep 1</t>
  </si>
  <si>
    <t>149 #3 rep 2</t>
  </si>
  <si>
    <t>149 #3 rep 3</t>
  </si>
  <si>
    <t>149 #11 rep 1</t>
  </si>
  <si>
    <t>149 #11 rep 2</t>
  </si>
  <si>
    <t>149 #11 rep 3</t>
  </si>
  <si>
    <t>148 #4 rep 1</t>
  </si>
  <si>
    <t>148 #4 rep 2</t>
  </si>
  <si>
    <t>148 #4 rep 3</t>
  </si>
  <si>
    <t>148 #12 rep 1</t>
  </si>
  <si>
    <t>148 #12 rep 2</t>
  </si>
  <si>
    <t>148 #12 rep 3</t>
  </si>
  <si>
    <t>149 #4 rep 1</t>
  </si>
  <si>
    <t>149 #4 rep 2</t>
  </si>
  <si>
    <t>149 #4 rep 3</t>
  </si>
  <si>
    <t>149 #12 rep 1</t>
  </si>
  <si>
    <t>149 #12 rep 2</t>
  </si>
  <si>
    <t>149 #12 rep 3</t>
  </si>
  <si>
    <t>148 #5 rep 1</t>
  </si>
  <si>
    <t>148 #5 rep 2</t>
  </si>
  <si>
    <t>148 #5 rep 3</t>
  </si>
  <si>
    <t>148 #13 rep 1</t>
  </si>
  <si>
    <t>148 #13 rep 2</t>
  </si>
  <si>
    <t>148 #13 rep 3</t>
  </si>
  <si>
    <t>149 #5 rep 1</t>
  </si>
  <si>
    <t>149 #5 rep 2</t>
  </si>
  <si>
    <t>149 #5 rep 3</t>
  </si>
  <si>
    <t>149 #13 rep 1</t>
  </si>
  <si>
    <t>149 #13 rep 2</t>
  </si>
  <si>
    <t>149 #13 rep 3</t>
  </si>
  <si>
    <t>148 #6 rep 1</t>
  </si>
  <si>
    <t>148 #6 rep 2</t>
  </si>
  <si>
    <t>148 #6 rep 3</t>
  </si>
  <si>
    <t>148 #14 rep 1</t>
  </si>
  <si>
    <t>148 #14 rep 2</t>
  </si>
  <si>
    <t>148 #14 rep 3</t>
  </si>
  <si>
    <t>149 #6 rep 1</t>
  </si>
  <si>
    <t>149 #6 rep 2</t>
  </si>
  <si>
    <t>149 #6 rep 3</t>
  </si>
  <si>
    <t>149 #14 rep 1</t>
  </si>
  <si>
    <t>149 #14 rep 2</t>
  </si>
  <si>
    <t>149 #14 rep 3</t>
  </si>
  <si>
    <t>148 #7 rep 1</t>
  </si>
  <si>
    <t>148 #7 rep 2</t>
  </si>
  <si>
    <t>148 #7 rep 3</t>
  </si>
  <si>
    <t>148 #15 rep 1</t>
  </si>
  <si>
    <t>148 #15 rep 2</t>
  </si>
  <si>
    <t>148 #15 rep 3</t>
  </si>
  <si>
    <t>149 #7 rep 1</t>
  </si>
  <si>
    <t>149 #7 rep 2</t>
  </si>
  <si>
    <t>149 #7 rep 3</t>
  </si>
  <si>
    <t>149 #15 rep 1</t>
  </si>
  <si>
    <t>149 #15 rep 2</t>
  </si>
  <si>
    <t>149 #15 rep 3</t>
  </si>
  <si>
    <t>148 #8 rep 1</t>
  </si>
  <si>
    <t>148 #8 rep 2</t>
  </si>
  <si>
    <t>148 #8 rep 3</t>
  </si>
  <si>
    <t>149 #8 rep 1</t>
  </si>
  <si>
    <t>149 #8 rep 2</t>
  </si>
  <si>
    <t>149 #8 rep 3</t>
  </si>
  <si>
    <t>Average</t>
  </si>
  <si>
    <t>Stdev</t>
  </si>
  <si>
    <t>148 0'</t>
  </si>
  <si>
    <t>148 1'</t>
  </si>
  <si>
    <t>148 2'</t>
  </si>
  <si>
    <t>148 4'</t>
  </si>
  <si>
    <t>148 8'</t>
  </si>
  <si>
    <t>149 0'</t>
  </si>
  <si>
    <t>149 1'</t>
  </si>
  <si>
    <t>149 2'</t>
  </si>
  <si>
    <t>149 4'</t>
  </si>
  <si>
    <t>149 8'</t>
  </si>
  <si>
    <t>average of average</t>
  </si>
  <si>
    <t>stdev of average</t>
  </si>
  <si>
    <t>time</t>
  </si>
  <si>
    <t>stdev 148</t>
  </si>
  <si>
    <t>stdev 149</t>
  </si>
  <si>
    <t>lacZ</t>
  </si>
  <si>
    <t>Half live</t>
  </si>
  <si>
    <t>Min</t>
  </si>
  <si>
    <t>half life</t>
  </si>
  <si>
    <t>min</t>
  </si>
  <si>
    <t>Mean</t>
  </si>
  <si>
    <t>St dev</t>
  </si>
  <si>
    <t>RNA low conc rep2</t>
  </si>
  <si>
    <t>LVS wt</t>
  </si>
  <si>
    <t>low conc rep 1 LVS</t>
  </si>
  <si>
    <t>low conc rep 2 LVS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</si>
</sst>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1"/>
      <color theme="1"/>
      <name val="Aptos Narrow"/>
      <family val="2"/>
    </font>
    <font>
      <b/>
      <sz val="12"/>
      <color theme="1"/>
      <name val="Aptos Narrow"/>
      <family val="2"/>
      <scheme val="minor"/>
    </font>
    <font>
      <sz val="11"/>
      <name val="Arial"/>
      <family val="2"/>
    </font>
    <font>
      <i/>
      <sz val="11"/>
      <color theme="1"/>
      <name val="Arial"/>
      <family val="2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33">
    <xf numFmtId="0" fontId="0" fillId="0" borderId="0" xfId="0"/>
    <xf numFmtId="0" fontId="18" fillId="0" borderId="0" xfId="42"/>
    <xf numFmtId="0" fontId="20" fillId="33" borderId="10" xfId="42" applyFont="1" applyFill="1" applyBorder="1"/>
    <xf numFmtId="0" fontId="20" fillId="33" borderId="10" xfId="42" applyFont="1" applyFill="1" applyBorder="1" applyAlignment="1">
      <alignment wrapText="1"/>
    </xf>
    <xf numFmtId="0" fontId="20" fillId="33" borderId="11" xfId="42" applyFont="1" applyFill="1" applyBorder="1"/>
    <xf numFmtId="0" fontId="20" fillId="33" borderId="12" xfId="42" applyFont="1" applyFill="1" applyBorder="1" applyAlignment="1">
      <alignment wrapText="1"/>
    </xf>
    <xf numFmtId="0" fontId="20" fillId="33" borderId="10" xfId="42" applyFont="1" applyFill="1" applyBorder="1" applyAlignment="1">
      <alignment horizontal="center" wrapText="1"/>
    </xf>
    <xf numFmtId="0" fontId="20" fillId="0" borderId="10" xfId="42" applyFont="1" applyBorder="1" applyAlignment="1">
      <alignment wrapText="1"/>
    </xf>
    <xf numFmtId="0" fontId="21" fillId="0" borderId="10" xfId="42" applyFont="1" applyBorder="1"/>
    <xf numFmtId="164" fontId="21" fillId="0" borderId="10" xfId="42" applyNumberFormat="1" applyFont="1" applyBorder="1"/>
    <xf numFmtId="2" fontId="21" fillId="0" borderId="10" xfId="42" applyNumberFormat="1" applyFont="1" applyBorder="1"/>
    <xf numFmtId="164" fontId="21" fillId="0" borderId="11" xfId="42" applyNumberFormat="1" applyFont="1" applyBorder="1"/>
    <xf numFmtId="164" fontId="22" fillId="33" borderId="10" xfId="42" applyNumberFormat="1" applyFont="1" applyFill="1" applyBorder="1"/>
    <xf numFmtId="164" fontId="22" fillId="0" borderId="10" xfId="42" applyNumberFormat="1" applyFont="1" applyBorder="1"/>
    <xf numFmtId="2" fontId="22" fillId="0" borderId="10" xfId="42" applyNumberFormat="1" applyFont="1" applyBorder="1"/>
    <xf numFmtId="0" fontId="0" fillId="0" borderId="10" xfId="0" applyBorder="1"/>
    <xf numFmtId="0" fontId="24" fillId="0" borderId="0" xfId="42" applyFont="1"/>
    <xf numFmtId="0" fontId="25" fillId="0" borderId="0" xfId="42" applyFont="1"/>
    <xf numFmtId="0" fontId="26" fillId="0" borderId="10" xfId="42" applyFont="1" applyBorder="1"/>
    <xf numFmtId="0" fontId="25" fillId="0" borderId="10" xfId="42" applyFont="1" applyBorder="1"/>
    <xf numFmtId="0" fontId="25" fillId="0" borderId="13" xfId="42" applyFont="1" applyBorder="1"/>
    <xf numFmtId="164" fontId="25" fillId="0" borderId="10" xfId="42" applyNumberFormat="1" applyFont="1" applyBorder="1"/>
    <xf numFmtId="164" fontId="18" fillId="0" borderId="10" xfId="42" applyNumberFormat="1" applyBorder="1"/>
    <xf numFmtId="0" fontId="18" fillId="0" borderId="10" xfId="42" applyBorder="1"/>
    <xf numFmtId="0" fontId="27" fillId="0" borderId="10" xfId="0" applyFont="1" applyBorder="1"/>
    <xf numFmtId="0" fontId="25" fillId="0" borderId="10" xfId="0" applyFont="1" applyBorder="1"/>
    <xf numFmtId="0" fontId="0" fillId="0" borderId="0" xfId="0" applyAlignment="1">
      <alignment horizontal="center"/>
    </xf>
    <xf numFmtId="0" fontId="23" fillId="0" borderId="10" xfId="0" applyFont="1" applyBorder="1"/>
    <xf numFmtId="2" fontId="0" fillId="0" borderId="10" xfId="0" applyNumberFormat="1" applyBorder="1"/>
    <xf numFmtId="0" fontId="23" fillId="0" borderId="0" xfId="0" applyFont="1"/>
    <xf numFmtId="0" fontId="0" fillId="0" borderId="0" xfId="0" applyAlignment="1">
      <alignment horizontal="center"/>
    </xf>
    <xf numFmtId="0" fontId="19" fillId="0" borderId="10" xfId="42" applyFont="1" applyBorder="1" applyAlignment="1">
      <alignment horizontal="center"/>
    </xf>
    <xf numFmtId="0" fontId="25" fillId="0" borderId="10" xfId="42" applyFont="1" applyBorder="1" applyAlignment="1">
      <alignment horizont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6B9F02B1-1676-4879-AB80-9D25C7C7469A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qRT-PCR of stability samples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148</c:v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2.7068022747156605E-2"/>
                  <c:y val="-0.1353681831437736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'analysis pt 2'!$L$10:$L$14</c:f>
                <c:numCache>
                  <c:formatCode>General</c:formatCode>
                  <c:ptCount val="5"/>
                  <c:pt idx="0">
                    <c:v>0.47260983010331137</c:v>
                  </c:pt>
                  <c:pt idx="1">
                    <c:v>0.4042460004360241</c:v>
                  </c:pt>
                  <c:pt idx="2">
                    <c:v>0.62270605281571567</c:v>
                  </c:pt>
                  <c:pt idx="3">
                    <c:v>0.66655084187999414</c:v>
                  </c:pt>
                  <c:pt idx="4">
                    <c:v>1.0942240634581388</c:v>
                  </c:pt>
                </c:numCache>
              </c:numRef>
            </c:plus>
            <c:minus>
              <c:numRef>
                <c:f>'analysis pt 2'!$L$10:$L$14</c:f>
                <c:numCache>
                  <c:formatCode>General</c:formatCode>
                  <c:ptCount val="5"/>
                  <c:pt idx="0">
                    <c:v>0.47260983010331137</c:v>
                  </c:pt>
                  <c:pt idx="1">
                    <c:v>0.4042460004360241</c:v>
                  </c:pt>
                  <c:pt idx="2">
                    <c:v>0.62270605281571567</c:v>
                  </c:pt>
                  <c:pt idx="3">
                    <c:v>0.66655084187999414</c:v>
                  </c:pt>
                  <c:pt idx="4">
                    <c:v>1.0942240634581388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'analysis pt 2'!$I$10:$I$14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8</c:v>
                </c:pt>
              </c:numCache>
            </c:numRef>
          </c:xVal>
          <c:yVal>
            <c:numRef>
              <c:f>'analysis pt 2'!$J$10:$J$14</c:f>
              <c:numCache>
                <c:formatCode>General</c:formatCode>
                <c:ptCount val="5"/>
                <c:pt idx="0">
                  <c:v>-18.701414947498499</c:v>
                </c:pt>
                <c:pt idx="1">
                  <c:v>-18.667193273432598</c:v>
                </c:pt>
                <c:pt idx="2">
                  <c:v>-19.298794066277299</c:v>
                </c:pt>
                <c:pt idx="3">
                  <c:v>-19.739527081074701</c:v>
                </c:pt>
                <c:pt idx="4">
                  <c:v>-20.7231580783913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E56-414E-8134-F346AEAD5D92}"/>
            </c:ext>
          </c:extLst>
        </c:ser>
        <c:ser>
          <c:idx val="1"/>
          <c:order val="1"/>
          <c:tx>
            <c:v>149</c:v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4929024496937882"/>
                  <c:y val="9.824183435403907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'analysis pt 2'!$M$10:$M$14</c:f>
                <c:numCache>
                  <c:formatCode>General</c:formatCode>
                  <c:ptCount val="5"/>
                  <c:pt idx="0">
                    <c:v>0.2771022700746158</c:v>
                  </c:pt>
                  <c:pt idx="1">
                    <c:v>0.59242023832326185</c:v>
                  </c:pt>
                  <c:pt idx="2">
                    <c:v>0.17727065783250359</c:v>
                  </c:pt>
                  <c:pt idx="3">
                    <c:v>0.40383992969875643</c:v>
                  </c:pt>
                  <c:pt idx="4">
                    <c:v>0.22721519172155349</c:v>
                  </c:pt>
                </c:numCache>
              </c:numRef>
            </c:plus>
            <c:minus>
              <c:numRef>
                <c:f>'analysis pt 2'!$M$10:$M$14</c:f>
                <c:numCache>
                  <c:formatCode>General</c:formatCode>
                  <c:ptCount val="5"/>
                  <c:pt idx="0">
                    <c:v>0.2771022700746158</c:v>
                  </c:pt>
                  <c:pt idx="1">
                    <c:v>0.59242023832326185</c:v>
                  </c:pt>
                  <c:pt idx="2">
                    <c:v>0.17727065783250359</c:v>
                  </c:pt>
                  <c:pt idx="3">
                    <c:v>0.40383992969875643</c:v>
                  </c:pt>
                  <c:pt idx="4">
                    <c:v>0.22721519172155349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'analysis pt 2'!$I$10:$I$14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8</c:v>
                </c:pt>
              </c:numCache>
            </c:numRef>
          </c:xVal>
          <c:yVal>
            <c:numRef>
              <c:f>'analysis pt 2'!$K$10:$K$14</c:f>
              <c:numCache>
                <c:formatCode>General</c:formatCode>
                <c:ptCount val="5"/>
                <c:pt idx="0">
                  <c:v>-19.705799366448701</c:v>
                </c:pt>
                <c:pt idx="1">
                  <c:v>-20.1016061254217</c:v>
                </c:pt>
                <c:pt idx="2">
                  <c:v>-20.635622209216901</c:v>
                </c:pt>
                <c:pt idx="3">
                  <c:v>-22.151564002055601</c:v>
                </c:pt>
                <c:pt idx="4">
                  <c:v>-23.4733208635034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E56-414E-8134-F346AEAD5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4362479"/>
        <c:axId val="1134363919"/>
      </c:scatterChart>
      <c:valAx>
        <c:axId val="11343624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4363919"/>
        <c:crosses val="autoZero"/>
        <c:crossBetween val="midCat"/>
      </c:valAx>
      <c:valAx>
        <c:axId val="1134363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436247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Transcipt</a:t>
            </a:r>
            <a:r>
              <a:rPr lang="en-US" baseline="0"/>
              <a:t> abundance of rpsU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[1]Analysis!$U$13:$U$15</c:f>
                <c:numCache>
                  <c:formatCode>General</c:formatCode>
                  <c:ptCount val="3"/>
                  <c:pt idx="0">
                    <c:v>1.1934341702584117E-3</c:v>
                  </c:pt>
                  <c:pt idx="1">
                    <c:v>4.8516742367766597E-2</c:v>
                  </c:pt>
                  <c:pt idx="2">
                    <c:v>2.8071971064713264E-2</c:v>
                  </c:pt>
                </c:numCache>
              </c:numRef>
            </c:plus>
            <c:minus>
              <c:numRef>
                <c:f>[1]Analysis!$V$13:$V$15</c:f>
                <c:numCache>
                  <c:formatCode>General</c:formatCode>
                  <c:ptCount val="3"/>
                  <c:pt idx="0">
                    <c:v>1.1948601571987183E-3</c:v>
                  </c:pt>
                  <c:pt idx="1">
                    <c:v>4.8601300347336007E-2</c:v>
                  </c:pt>
                  <c:pt idx="2">
                    <c:v>2.9050335431474616E-2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[1]Analysis!$S$13:$S$15</c:f>
              <c:strCache>
                <c:ptCount val="3"/>
                <c:pt idx="0">
                  <c:v>LVS</c:v>
                </c:pt>
                <c:pt idx="1">
                  <c:v>LVS Δ rpsU2 pF </c:v>
                </c:pt>
                <c:pt idx="2">
                  <c:v>LVS ΔrpsU2 pF - rpsU2-V </c:v>
                </c:pt>
              </c:strCache>
            </c:strRef>
          </c:cat>
          <c:val>
            <c:numRef>
              <c:f>[1]Analysis!$T$13:$T$15</c:f>
              <c:numCache>
                <c:formatCode>General</c:formatCode>
                <c:ptCount val="3"/>
                <c:pt idx="0">
                  <c:v>1</c:v>
                </c:pt>
                <c:pt idx="1">
                  <c:v>27.885916622481773</c:v>
                </c:pt>
                <c:pt idx="2">
                  <c:v>0.83353421624700019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28-492C-8E0E-9649313051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827013855"/>
        <c:axId val="1801192079"/>
      </c:barChart>
      <c:catAx>
        <c:axId val="1827013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1192079"/>
        <c:crossesAt val="0.1"/>
        <c:auto val="1"/>
        <c:lblAlgn val="ctr"/>
        <c:lblOffset val="100"/>
        <c:noMultiLvlLbl val="0"/>
      </c:catAx>
      <c:valAx>
        <c:axId val="18011920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/>
                  <a:t>Relative </a:t>
                </a:r>
                <a:r>
                  <a:rPr lang="en-US" sz="1600" b="1" i="1"/>
                  <a:t>rpsU</a:t>
                </a:r>
                <a:r>
                  <a:rPr lang="en-US" sz="1600" b="1"/>
                  <a:t> transcript abundance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70138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434340</xdr:colOff>
      <xdr:row>6</xdr:row>
      <xdr:rowOff>118110</xdr:rowOff>
    </xdr:from>
    <xdr:to>
      <xdr:col>21</xdr:col>
      <xdr:colOff>129540</xdr:colOff>
      <xdr:row>21</xdr:row>
      <xdr:rowOff>118110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AD04919-B571-8C44-0F22-218D4F7264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304800</xdr:colOff>
      <xdr:row>2</xdr:row>
      <xdr:rowOff>101600</xdr:rowOff>
    </xdr:from>
    <xdr:to>
      <xdr:col>32</xdr:col>
      <xdr:colOff>355600</xdr:colOff>
      <xdr:row>20</xdr:row>
      <xdr:rowOff>50800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B308019-59FF-47AF-92DC-5CDEE56BAB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/Shared%20drives/KRamsey%20Lab/Alex/PCR%20of%20all%20kinds/20240325_Alex_q-RTPCR_Real_2.xlsx" TargetMode="External"/><Relationship Id="rId1" Type="http://schemas.openxmlformats.org/officeDocument/2006/relationships/externalLinkPath" Target="20240325_Alex_q-RTPCR_Real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40325_Alex_PCR_Real"/>
      <sheetName val="Cleaned up"/>
      <sheetName val="Analysis"/>
      <sheetName val="Sheet1"/>
    </sheetNames>
    <sheetDataSet>
      <sheetData sheetId="0"/>
      <sheetData sheetId="1"/>
      <sheetData sheetId="2">
        <row r="13">
          <cell r="S13" t="str">
            <v>LVS</v>
          </cell>
          <cell r="T13">
            <v>1</v>
          </cell>
          <cell r="U13">
            <v>1.1934341702584117E-3</v>
          </cell>
          <cell r="V13">
            <v>1.1948601571987183E-3</v>
          </cell>
        </row>
        <row r="14">
          <cell r="S14" t="str">
            <v xml:space="preserve">LVS Δ rpsU2 pF </v>
          </cell>
          <cell r="T14">
            <v>27.885916622481773</v>
          </cell>
          <cell r="U14">
            <v>4.8516742367766597E-2</v>
          </cell>
          <cell r="V14">
            <v>4.8601300347336007E-2</v>
          </cell>
        </row>
        <row r="15">
          <cell r="S15" t="str">
            <v xml:space="preserve">LVS ΔrpsU2 pF - rpsU2-V </v>
          </cell>
          <cell r="T15">
            <v>0.83353421624700019</v>
          </cell>
          <cell r="U15">
            <v>2.8071971064713264E-2</v>
          </cell>
          <cell r="V15">
            <v>2.9050335431474616E-2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05EE2-9247-403C-8294-2F3397944DC9}">
  <dimension ref="A1:N97"/>
  <sheetViews>
    <sheetView topLeftCell="A71" workbookViewId="0">
      <selection activeCell="A71" sqref="A1:XFD1048576"/>
    </sheetView>
  </sheetViews>
  <sheetFormatPr baseColWidth="10" defaultColWidth="8.83203125" defaultRowHeight="15" x14ac:dyDescent="0.2"/>
  <sheetData>
    <row r="1" spans="1:1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2">
      <c r="A2" t="s">
        <v>14</v>
      </c>
      <c r="B2" t="s">
        <v>15</v>
      </c>
      <c r="C2">
        <v>1</v>
      </c>
      <c r="D2" t="s">
        <v>16</v>
      </c>
      <c r="E2" t="s">
        <v>17</v>
      </c>
      <c r="F2">
        <v>18.624214736981099</v>
      </c>
      <c r="G2" t="s">
        <v>18</v>
      </c>
      <c r="H2" t="s">
        <v>18</v>
      </c>
      <c r="I2" t="s">
        <v>18</v>
      </c>
      <c r="J2" t="s">
        <v>18</v>
      </c>
      <c r="K2" t="s">
        <v>19</v>
      </c>
      <c r="L2">
        <v>0</v>
      </c>
      <c r="M2" t="s">
        <v>20</v>
      </c>
      <c r="N2">
        <v>0</v>
      </c>
    </row>
    <row r="3" spans="1:14" x14ac:dyDescent="0.2">
      <c r="A3" t="s">
        <v>14</v>
      </c>
      <c r="B3" t="s">
        <v>15</v>
      </c>
      <c r="C3">
        <v>1</v>
      </c>
      <c r="D3" t="s">
        <v>21</v>
      </c>
      <c r="E3" t="s">
        <v>22</v>
      </c>
      <c r="F3">
        <v>18.626423326268501</v>
      </c>
      <c r="G3" t="s">
        <v>18</v>
      </c>
      <c r="H3" t="s">
        <v>18</v>
      </c>
      <c r="I3" t="s">
        <v>18</v>
      </c>
      <c r="J3" t="s">
        <v>18</v>
      </c>
      <c r="K3" t="s">
        <v>19</v>
      </c>
      <c r="L3">
        <v>0</v>
      </c>
      <c r="M3" t="s">
        <v>20</v>
      </c>
      <c r="N3">
        <v>0</v>
      </c>
    </row>
    <row r="4" spans="1:14" x14ac:dyDescent="0.2">
      <c r="A4" t="s">
        <v>14</v>
      </c>
      <c r="B4" t="s">
        <v>15</v>
      </c>
      <c r="C4">
        <v>1</v>
      </c>
      <c r="D4" t="s">
        <v>23</v>
      </c>
      <c r="E4" t="s">
        <v>24</v>
      </c>
      <c r="F4">
        <v>18.644758707313098</v>
      </c>
      <c r="G4" t="s">
        <v>18</v>
      </c>
      <c r="H4" t="s">
        <v>18</v>
      </c>
      <c r="I4" t="s">
        <v>18</v>
      </c>
      <c r="J4" t="s">
        <v>18</v>
      </c>
      <c r="K4" t="s">
        <v>19</v>
      </c>
      <c r="L4">
        <v>0</v>
      </c>
      <c r="M4" t="s">
        <v>20</v>
      </c>
      <c r="N4">
        <v>0</v>
      </c>
    </row>
    <row r="5" spans="1:14" x14ac:dyDescent="0.2">
      <c r="A5" t="s">
        <v>14</v>
      </c>
      <c r="B5" t="s">
        <v>15</v>
      </c>
      <c r="C5">
        <v>1</v>
      </c>
      <c r="D5" t="s">
        <v>25</v>
      </c>
      <c r="E5" t="s">
        <v>26</v>
      </c>
      <c r="F5">
        <v>19.3495591039452</v>
      </c>
      <c r="G5" t="s">
        <v>18</v>
      </c>
      <c r="H5" t="s">
        <v>18</v>
      </c>
      <c r="I5" t="s">
        <v>18</v>
      </c>
      <c r="J5" t="s">
        <v>18</v>
      </c>
      <c r="K5" t="s">
        <v>19</v>
      </c>
      <c r="L5">
        <v>0</v>
      </c>
      <c r="M5" t="s">
        <v>20</v>
      </c>
      <c r="N5">
        <v>0</v>
      </c>
    </row>
    <row r="6" spans="1:14" x14ac:dyDescent="0.2">
      <c r="A6" t="s">
        <v>14</v>
      </c>
      <c r="B6" t="s">
        <v>15</v>
      </c>
      <c r="C6">
        <v>1</v>
      </c>
      <c r="D6" t="s">
        <v>27</v>
      </c>
      <c r="E6" t="s">
        <v>28</v>
      </c>
      <c r="F6">
        <v>19.5939107707467</v>
      </c>
      <c r="G6" t="s">
        <v>18</v>
      </c>
      <c r="H6" t="s">
        <v>18</v>
      </c>
      <c r="I6" t="s">
        <v>18</v>
      </c>
      <c r="J6" t="s">
        <v>18</v>
      </c>
      <c r="K6" t="s">
        <v>19</v>
      </c>
      <c r="L6">
        <v>0</v>
      </c>
      <c r="M6" t="s">
        <v>20</v>
      </c>
      <c r="N6">
        <v>0</v>
      </c>
    </row>
    <row r="7" spans="1:14" x14ac:dyDescent="0.2">
      <c r="A7" t="s">
        <v>14</v>
      </c>
      <c r="B7" t="s">
        <v>15</v>
      </c>
      <c r="C7">
        <v>1</v>
      </c>
      <c r="D7" t="s">
        <v>29</v>
      </c>
      <c r="E7" t="s">
        <v>30</v>
      </c>
      <c r="F7">
        <v>18.8794982280663</v>
      </c>
      <c r="G7" t="s">
        <v>18</v>
      </c>
      <c r="H7" t="s">
        <v>18</v>
      </c>
      <c r="I7" t="s">
        <v>18</v>
      </c>
      <c r="J7" t="s">
        <v>18</v>
      </c>
      <c r="K7" t="s">
        <v>19</v>
      </c>
      <c r="L7">
        <v>0</v>
      </c>
      <c r="M7" t="s">
        <v>20</v>
      </c>
      <c r="N7">
        <v>0</v>
      </c>
    </row>
    <row r="8" spans="1:14" x14ac:dyDescent="0.2">
      <c r="A8" t="s">
        <v>14</v>
      </c>
      <c r="B8" t="s">
        <v>15</v>
      </c>
      <c r="C8">
        <v>1</v>
      </c>
      <c r="D8" t="s">
        <v>31</v>
      </c>
      <c r="E8" t="s">
        <v>32</v>
      </c>
      <c r="F8">
        <v>19.9563269403832</v>
      </c>
      <c r="G8" t="s">
        <v>18</v>
      </c>
      <c r="H8" t="s">
        <v>18</v>
      </c>
      <c r="I8" t="s">
        <v>18</v>
      </c>
      <c r="J8" t="s">
        <v>18</v>
      </c>
      <c r="K8" t="s">
        <v>19</v>
      </c>
      <c r="L8">
        <v>0</v>
      </c>
      <c r="M8" t="s">
        <v>20</v>
      </c>
      <c r="N8">
        <v>0</v>
      </c>
    </row>
    <row r="9" spans="1:14" x14ac:dyDescent="0.2">
      <c r="A9" t="s">
        <v>14</v>
      </c>
      <c r="B9" t="s">
        <v>15</v>
      </c>
      <c r="C9">
        <v>1</v>
      </c>
      <c r="D9" t="s">
        <v>33</v>
      </c>
      <c r="E9" t="s">
        <v>34</v>
      </c>
      <c r="F9">
        <v>19.931232323463298</v>
      </c>
      <c r="G9" t="s">
        <v>18</v>
      </c>
      <c r="H9" t="s">
        <v>18</v>
      </c>
      <c r="I9" t="s">
        <v>18</v>
      </c>
      <c r="J9" t="s">
        <v>18</v>
      </c>
      <c r="K9" t="s">
        <v>19</v>
      </c>
      <c r="L9">
        <v>0</v>
      </c>
      <c r="M9" t="s">
        <v>20</v>
      </c>
      <c r="N9">
        <v>0</v>
      </c>
    </row>
    <row r="10" spans="1:14" x14ac:dyDescent="0.2">
      <c r="A10" t="s">
        <v>14</v>
      </c>
      <c r="B10" t="s">
        <v>15</v>
      </c>
      <c r="C10">
        <v>1</v>
      </c>
      <c r="D10" t="s">
        <v>35</v>
      </c>
      <c r="E10" t="s">
        <v>36</v>
      </c>
      <c r="F10">
        <v>19.950754099424799</v>
      </c>
      <c r="G10" t="s">
        <v>18</v>
      </c>
      <c r="H10" t="s">
        <v>18</v>
      </c>
      <c r="I10" t="s">
        <v>18</v>
      </c>
      <c r="J10" t="s">
        <v>18</v>
      </c>
      <c r="K10" t="s">
        <v>19</v>
      </c>
      <c r="L10">
        <v>0</v>
      </c>
      <c r="M10" t="s">
        <v>20</v>
      </c>
      <c r="N10">
        <v>0</v>
      </c>
    </row>
    <row r="11" spans="1:14" x14ac:dyDescent="0.2">
      <c r="A11" t="s">
        <v>14</v>
      </c>
      <c r="B11" t="s">
        <v>15</v>
      </c>
      <c r="C11">
        <v>1</v>
      </c>
      <c r="D11" t="s">
        <v>37</v>
      </c>
      <c r="E11" t="s">
        <v>38</v>
      </c>
      <c r="F11">
        <v>22.255956990505599</v>
      </c>
      <c r="G11" t="s">
        <v>18</v>
      </c>
      <c r="H11" t="s">
        <v>18</v>
      </c>
      <c r="I11" t="s">
        <v>18</v>
      </c>
      <c r="J11" t="s">
        <v>18</v>
      </c>
      <c r="K11" t="s">
        <v>19</v>
      </c>
      <c r="L11">
        <v>0</v>
      </c>
      <c r="M11" t="s">
        <v>20</v>
      </c>
      <c r="N11">
        <v>0</v>
      </c>
    </row>
    <row r="12" spans="1:14" x14ac:dyDescent="0.2">
      <c r="A12" t="s">
        <v>14</v>
      </c>
      <c r="B12" t="s">
        <v>15</v>
      </c>
      <c r="C12">
        <v>1</v>
      </c>
      <c r="D12" t="s">
        <v>39</v>
      </c>
      <c r="E12" t="s">
        <v>40</v>
      </c>
      <c r="F12">
        <v>22.200511557850302</v>
      </c>
      <c r="G12" t="s">
        <v>18</v>
      </c>
      <c r="H12" t="s">
        <v>18</v>
      </c>
      <c r="I12" t="s">
        <v>18</v>
      </c>
      <c r="J12" t="s">
        <v>18</v>
      </c>
      <c r="K12" t="s">
        <v>19</v>
      </c>
      <c r="L12">
        <v>0</v>
      </c>
      <c r="M12" t="s">
        <v>20</v>
      </c>
      <c r="N12">
        <v>0</v>
      </c>
    </row>
    <row r="13" spans="1:14" x14ac:dyDescent="0.2">
      <c r="A13" t="s">
        <v>14</v>
      </c>
      <c r="B13" t="s">
        <v>15</v>
      </c>
      <c r="C13">
        <v>1</v>
      </c>
      <c r="D13" t="s">
        <v>41</v>
      </c>
      <c r="E13" t="s">
        <v>42</v>
      </c>
      <c r="F13">
        <v>22.174516730843099</v>
      </c>
      <c r="G13" t="s">
        <v>18</v>
      </c>
      <c r="H13" t="s">
        <v>18</v>
      </c>
      <c r="I13" t="s">
        <v>18</v>
      </c>
      <c r="J13" t="s">
        <v>18</v>
      </c>
      <c r="K13" t="s">
        <v>19</v>
      </c>
      <c r="L13">
        <v>0</v>
      </c>
      <c r="M13" t="s">
        <v>20</v>
      </c>
      <c r="N13">
        <v>0</v>
      </c>
    </row>
    <row r="14" spans="1:14" x14ac:dyDescent="0.2">
      <c r="A14" t="s">
        <v>14</v>
      </c>
      <c r="B14" t="s">
        <v>15</v>
      </c>
      <c r="C14">
        <v>1</v>
      </c>
      <c r="D14" t="s">
        <v>43</v>
      </c>
      <c r="E14" t="s">
        <v>44</v>
      </c>
      <c r="F14">
        <v>18.433291182654902</v>
      </c>
      <c r="G14" t="s">
        <v>18</v>
      </c>
      <c r="H14" t="s">
        <v>18</v>
      </c>
      <c r="I14" t="s">
        <v>18</v>
      </c>
      <c r="J14" t="s">
        <v>18</v>
      </c>
      <c r="K14" t="s">
        <v>19</v>
      </c>
      <c r="L14">
        <v>0</v>
      </c>
      <c r="M14" t="s">
        <v>20</v>
      </c>
      <c r="N14">
        <v>0</v>
      </c>
    </row>
    <row r="15" spans="1:14" x14ac:dyDescent="0.2">
      <c r="A15" t="s">
        <v>14</v>
      </c>
      <c r="B15" t="s">
        <v>15</v>
      </c>
      <c r="C15">
        <v>1</v>
      </c>
      <c r="D15" t="s">
        <v>45</v>
      </c>
      <c r="E15" t="s">
        <v>46</v>
      </c>
      <c r="F15">
        <v>18.459579638219701</v>
      </c>
      <c r="G15" t="s">
        <v>18</v>
      </c>
      <c r="H15" t="s">
        <v>18</v>
      </c>
      <c r="I15" t="s">
        <v>18</v>
      </c>
      <c r="J15" t="s">
        <v>18</v>
      </c>
      <c r="K15" t="s">
        <v>19</v>
      </c>
      <c r="L15">
        <v>0</v>
      </c>
      <c r="M15" t="s">
        <v>20</v>
      </c>
      <c r="N15">
        <v>0</v>
      </c>
    </row>
    <row r="16" spans="1:14" x14ac:dyDescent="0.2">
      <c r="A16" t="s">
        <v>14</v>
      </c>
      <c r="B16" t="s">
        <v>15</v>
      </c>
      <c r="C16">
        <v>1</v>
      </c>
      <c r="D16" t="s">
        <v>47</v>
      </c>
      <c r="E16" t="s">
        <v>48</v>
      </c>
      <c r="F16">
        <v>18.363547728557901</v>
      </c>
      <c r="G16" t="s">
        <v>18</v>
      </c>
      <c r="H16" t="s">
        <v>18</v>
      </c>
      <c r="I16" t="s">
        <v>18</v>
      </c>
      <c r="J16" t="s">
        <v>18</v>
      </c>
      <c r="K16" t="s">
        <v>19</v>
      </c>
      <c r="L16">
        <v>0</v>
      </c>
      <c r="M16" t="s">
        <v>20</v>
      </c>
      <c r="N16">
        <v>0</v>
      </c>
    </row>
    <row r="17" spans="1:14" x14ac:dyDescent="0.2">
      <c r="A17" t="s">
        <v>14</v>
      </c>
      <c r="B17" t="s">
        <v>15</v>
      </c>
      <c r="C17">
        <v>1</v>
      </c>
      <c r="D17" t="s">
        <v>49</v>
      </c>
      <c r="E17" t="s">
        <v>50</v>
      </c>
      <c r="F17">
        <v>19.508254559267399</v>
      </c>
      <c r="G17" t="s">
        <v>18</v>
      </c>
      <c r="H17" t="s">
        <v>18</v>
      </c>
      <c r="I17" t="s">
        <v>18</v>
      </c>
      <c r="J17" t="s">
        <v>18</v>
      </c>
      <c r="K17" t="s">
        <v>19</v>
      </c>
      <c r="L17">
        <v>0</v>
      </c>
      <c r="M17" t="s">
        <v>20</v>
      </c>
      <c r="N17">
        <v>0</v>
      </c>
    </row>
    <row r="18" spans="1:14" x14ac:dyDescent="0.2">
      <c r="A18" t="s">
        <v>14</v>
      </c>
      <c r="B18" t="s">
        <v>15</v>
      </c>
      <c r="C18">
        <v>1</v>
      </c>
      <c r="D18" t="s">
        <v>51</v>
      </c>
      <c r="E18" t="s">
        <v>52</v>
      </c>
      <c r="F18">
        <v>20.0500527903395</v>
      </c>
      <c r="G18" t="s">
        <v>18</v>
      </c>
      <c r="H18" t="s">
        <v>18</v>
      </c>
      <c r="I18" t="s">
        <v>18</v>
      </c>
      <c r="J18" t="s">
        <v>18</v>
      </c>
      <c r="K18" t="s">
        <v>19</v>
      </c>
      <c r="L18">
        <v>0</v>
      </c>
      <c r="M18" t="s">
        <v>20</v>
      </c>
      <c r="N18">
        <v>0</v>
      </c>
    </row>
    <row r="19" spans="1:14" x14ac:dyDescent="0.2">
      <c r="A19" t="s">
        <v>14</v>
      </c>
      <c r="B19" t="s">
        <v>15</v>
      </c>
      <c r="C19">
        <v>1</v>
      </c>
      <c r="D19" t="s">
        <v>53</v>
      </c>
      <c r="E19" t="s">
        <v>54</v>
      </c>
      <c r="F19">
        <v>19.766005571941999</v>
      </c>
      <c r="G19" t="s">
        <v>18</v>
      </c>
      <c r="H19" t="s">
        <v>18</v>
      </c>
      <c r="I19" t="s">
        <v>18</v>
      </c>
      <c r="J19" t="s">
        <v>18</v>
      </c>
      <c r="K19" t="s">
        <v>19</v>
      </c>
      <c r="L19">
        <v>0</v>
      </c>
      <c r="M19" t="s">
        <v>20</v>
      </c>
      <c r="N19">
        <v>0</v>
      </c>
    </row>
    <row r="20" spans="1:14" x14ac:dyDescent="0.2">
      <c r="A20" t="s">
        <v>14</v>
      </c>
      <c r="B20" t="s">
        <v>15</v>
      </c>
      <c r="C20">
        <v>1</v>
      </c>
      <c r="D20" t="s">
        <v>55</v>
      </c>
      <c r="E20" t="s">
        <v>56</v>
      </c>
      <c r="F20">
        <v>19.8650732478241</v>
      </c>
      <c r="G20" t="s">
        <v>18</v>
      </c>
      <c r="H20" t="s">
        <v>18</v>
      </c>
      <c r="I20" t="s">
        <v>18</v>
      </c>
      <c r="J20" t="s">
        <v>18</v>
      </c>
      <c r="K20" t="s">
        <v>19</v>
      </c>
      <c r="L20">
        <v>0</v>
      </c>
      <c r="M20" t="s">
        <v>20</v>
      </c>
      <c r="N20">
        <v>0</v>
      </c>
    </row>
    <row r="21" spans="1:14" x14ac:dyDescent="0.2">
      <c r="A21" t="s">
        <v>14</v>
      </c>
      <c r="B21" t="s">
        <v>15</v>
      </c>
      <c r="C21">
        <v>1</v>
      </c>
      <c r="D21" t="s">
        <v>57</v>
      </c>
      <c r="E21" t="s">
        <v>58</v>
      </c>
      <c r="F21">
        <v>19.793043887583298</v>
      </c>
      <c r="G21" t="s">
        <v>18</v>
      </c>
      <c r="H21" t="s">
        <v>18</v>
      </c>
      <c r="I21" t="s">
        <v>18</v>
      </c>
      <c r="J21" t="s">
        <v>18</v>
      </c>
      <c r="K21" t="s">
        <v>19</v>
      </c>
      <c r="L21">
        <v>0</v>
      </c>
      <c r="M21" t="s">
        <v>20</v>
      </c>
      <c r="N21">
        <v>0</v>
      </c>
    </row>
    <row r="22" spans="1:14" x14ac:dyDescent="0.2">
      <c r="A22" t="s">
        <v>14</v>
      </c>
      <c r="B22" t="s">
        <v>15</v>
      </c>
      <c r="C22">
        <v>1</v>
      </c>
      <c r="D22" t="s">
        <v>59</v>
      </c>
      <c r="E22" t="s">
        <v>60</v>
      </c>
      <c r="F22">
        <v>19.7546091599622</v>
      </c>
      <c r="G22" t="s">
        <v>18</v>
      </c>
      <c r="H22" t="s">
        <v>18</v>
      </c>
      <c r="I22" t="s">
        <v>18</v>
      </c>
      <c r="J22" t="s">
        <v>18</v>
      </c>
      <c r="K22" t="s">
        <v>19</v>
      </c>
      <c r="L22">
        <v>0</v>
      </c>
      <c r="M22" t="s">
        <v>20</v>
      </c>
      <c r="N22">
        <v>0</v>
      </c>
    </row>
    <row r="23" spans="1:14" x14ac:dyDescent="0.2">
      <c r="A23" t="s">
        <v>14</v>
      </c>
      <c r="B23" t="s">
        <v>15</v>
      </c>
      <c r="C23">
        <v>1</v>
      </c>
      <c r="D23" t="s">
        <v>61</v>
      </c>
      <c r="E23" t="s">
        <v>62</v>
      </c>
      <c r="F23">
        <v>23.727887739107601</v>
      </c>
      <c r="G23" t="s">
        <v>18</v>
      </c>
      <c r="H23" t="s">
        <v>18</v>
      </c>
      <c r="I23" t="s">
        <v>18</v>
      </c>
      <c r="J23" t="s">
        <v>18</v>
      </c>
      <c r="K23" t="s">
        <v>19</v>
      </c>
      <c r="L23">
        <v>0</v>
      </c>
      <c r="M23" t="s">
        <v>20</v>
      </c>
      <c r="N23">
        <v>0</v>
      </c>
    </row>
    <row r="24" spans="1:14" x14ac:dyDescent="0.2">
      <c r="A24" t="s">
        <v>14</v>
      </c>
      <c r="B24" t="s">
        <v>15</v>
      </c>
      <c r="C24">
        <v>1</v>
      </c>
      <c r="D24" t="s">
        <v>63</v>
      </c>
      <c r="E24" t="s">
        <v>64</v>
      </c>
      <c r="F24">
        <v>23.655081326935999</v>
      </c>
      <c r="G24" t="s">
        <v>18</v>
      </c>
      <c r="H24" t="s">
        <v>18</v>
      </c>
      <c r="I24" t="s">
        <v>18</v>
      </c>
      <c r="J24" t="s">
        <v>18</v>
      </c>
      <c r="K24" t="s">
        <v>19</v>
      </c>
      <c r="L24">
        <v>0</v>
      </c>
      <c r="M24" t="s">
        <v>20</v>
      </c>
      <c r="N24">
        <v>0</v>
      </c>
    </row>
    <row r="25" spans="1:14" x14ac:dyDescent="0.2">
      <c r="A25" t="s">
        <v>14</v>
      </c>
      <c r="B25" t="s">
        <v>15</v>
      </c>
      <c r="C25">
        <v>1</v>
      </c>
      <c r="D25" t="s">
        <v>65</v>
      </c>
      <c r="E25" t="s">
        <v>66</v>
      </c>
      <c r="F25">
        <v>23.661887142528499</v>
      </c>
      <c r="G25" t="s">
        <v>18</v>
      </c>
      <c r="H25" t="s">
        <v>18</v>
      </c>
      <c r="I25" t="s">
        <v>18</v>
      </c>
      <c r="J25" t="s">
        <v>18</v>
      </c>
      <c r="K25" t="s">
        <v>19</v>
      </c>
      <c r="L25">
        <v>0</v>
      </c>
      <c r="M25" t="s">
        <v>20</v>
      </c>
      <c r="N25">
        <v>0</v>
      </c>
    </row>
    <row r="26" spans="1:14" x14ac:dyDescent="0.2">
      <c r="A26" t="s">
        <v>14</v>
      </c>
      <c r="B26" t="s">
        <v>15</v>
      </c>
      <c r="C26">
        <v>1</v>
      </c>
      <c r="D26" t="s">
        <v>67</v>
      </c>
      <c r="E26" t="s">
        <v>68</v>
      </c>
      <c r="F26">
        <v>22.642997726421999</v>
      </c>
      <c r="G26" t="s">
        <v>18</v>
      </c>
      <c r="H26" t="s">
        <v>18</v>
      </c>
      <c r="I26" t="s">
        <v>18</v>
      </c>
      <c r="J26" t="s">
        <v>18</v>
      </c>
      <c r="K26" t="s">
        <v>19</v>
      </c>
      <c r="L26">
        <v>0</v>
      </c>
      <c r="M26" t="s">
        <v>20</v>
      </c>
      <c r="N26">
        <v>0</v>
      </c>
    </row>
    <row r="27" spans="1:14" x14ac:dyDescent="0.2">
      <c r="A27" t="s">
        <v>14</v>
      </c>
      <c r="B27" t="s">
        <v>15</v>
      </c>
      <c r="C27">
        <v>1</v>
      </c>
      <c r="D27" t="s">
        <v>69</v>
      </c>
      <c r="E27" t="s">
        <v>70</v>
      </c>
      <c r="F27">
        <v>22.9786239321582</v>
      </c>
      <c r="G27" t="s">
        <v>18</v>
      </c>
      <c r="H27" t="s">
        <v>18</v>
      </c>
      <c r="I27" t="s">
        <v>18</v>
      </c>
      <c r="J27" t="s">
        <v>18</v>
      </c>
      <c r="K27" t="s">
        <v>19</v>
      </c>
      <c r="L27">
        <v>0</v>
      </c>
      <c r="M27" t="s">
        <v>20</v>
      </c>
      <c r="N27">
        <v>0</v>
      </c>
    </row>
    <row r="28" spans="1:14" x14ac:dyDescent="0.2">
      <c r="A28" t="s">
        <v>14</v>
      </c>
      <c r="B28" t="s">
        <v>15</v>
      </c>
      <c r="C28">
        <v>1</v>
      </c>
      <c r="D28" t="s">
        <v>71</v>
      </c>
      <c r="E28" t="s">
        <v>72</v>
      </c>
      <c r="F28">
        <v>23.208018334735002</v>
      </c>
      <c r="G28" t="s">
        <v>18</v>
      </c>
      <c r="H28" t="s">
        <v>18</v>
      </c>
      <c r="I28" t="s">
        <v>18</v>
      </c>
      <c r="J28" t="s">
        <v>18</v>
      </c>
      <c r="K28" t="s">
        <v>19</v>
      </c>
      <c r="L28">
        <v>0</v>
      </c>
      <c r="M28" t="s">
        <v>20</v>
      </c>
      <c r="N28">
        <v>0</v>
      </c>
    </row>
    <row r="29" spans="1:14" x14ac:dyDescent="0.2">
      <c r="A29" t="s">
        <v>14</v>
      </c>
      <c r="B29" t="s">
        <v>15</v>
      </c>
      <c r="C29">
        <v>1</v>
      </c>
      <c r="D29" t="s">
        <v>73</v>
      </c>
      <c r="E29" t="s">
        <v>74</v>
      </c>
      <c r="F29">
        <v>19.491202923753399</v>
      </c>
      <c r="G29" t="s">
        <v>18</v>
      </c>
      <c r="H29" t="s">
        <v>18</v>
      </c>
      <c r="I29" t="s">
        <v>18</v>
      </c>
      <c r="J29" t="s">
        <v>18</v>
      </c>
      <c r="K29" t="s">
        <v>19</v>
      </c>
      <c r="L29">
        <v>0</v>
      </c>
      <c r="M29" t="s">
        <v>20</v>
      </c>
      <c r="N29">
        <v>0</v>
      </c>
    </row>
    <row r="30" spans="1:14" x14ac:dyDescent="0.2">
      <c r="A30" t="s">
        <v>14</v>
      </c>
      <c r="B30" t="s">
        <v>15</v>
      </c>
      <c r="C30">
        <v>1</v>
      </c>
      <c r="D30" t="s">
        <v>75</v>
      </c>
      <c r="E30" t="s">
        <v>76</v>
      </c>
      <c r="F30">
        <v>19.533212963277698</v>
      </c>
      <c r="G30" t="s">
        <v>18</v>
      </c>
      <c r="H30" t="s">
        <v>18</v>
      </c>
      <c r="I30" t="s">
        <v>18</v>
      </c>
      <c r="J30" t="s">
        <v>18</v>
      </c>
      <c r="K30" t="s">
        <v>19</v>
      </c>
      <c r="L30">
        <v>0</v>
      </c>
      <c r="M30" t="s">
        <v>20</v>
      </c>
      <c r="N30">
        <v>0</v>
      </c>
    </row>
    <row r="31" spans="1:14" x14ac:dyDescent="0.2">
      <c r="A31" t="s">
        <v>14</v>
      </c>
      <c r="B31" t="s">
        <v>15</v>
      </c>
      <c r="C31">
        <v>1</v>
      </c>
      <c r="D31" t="s">
        <v>77</v>
      </c>
      <c r="E31" t="s">
        <v>78</v>
      </c>
      <c r="F31">
        <v>18.590498818350699</v>
      </c>
      <c r="G31" t="s">
        <v>18</v>
      </c>
      <c r="H31" t="s">
        <v>18</v>
      </c>
      <c r="I31" t="s">
        <v>18</v>
      </c>
      <c r="J31" t="s">
        <v>18</v>
      </c>
      <c r="K31" t="s">
        <v>19</v>
      </c>
      <c r="L31">
        <v>0</v>
      </c>
      <c r="M31" t="s">
        <v>20</v>
      </c>
      <c r="N31">
        <v>0</v>
      </c>
    </row>
    <row r="32" spans="1:14" x14ac:dyDescent="0.2">
      <c r="A32" t="s">
        <v>14</v>
      </c>
      <c r="B32" t="s">
        <v>15</v>
      </c>
      <c r="C32">
        <v>1</v>
      </c>
      <c r="D32" t="s">
        <v>79</v>
      </c>
      <c r="E32" t="s">
        <v>80</v>
      </c>
      <c r="F32">
        <v>20.8647290484457</v>
      </c>
      <c r="G32" t="s">
        <v>18</v>
      </c>
      <c r="H32" t="s">
        <v>18</v>
      </c>
      <c r="I32" t="s">
        <v>18</v>
      </c>
      <c r="J32" t="s">
        <v>18</v>
      </c>
      <c r="K32" t="s">
        <v>19</v>
      </c>
      <c r="L32">
        <v>0</v>
      </c>
      <c r="M32" t="s">
        <v>20</v>
      </c>
      <c r="N32">
        <v>0</v>
      </c>
    </row>
    <row r="33" spans="1:14" x14ac:dyDescent="0.2">
      <c r="A33" t="s">
        <v>14</v>
      </c>
      <c r="B33" t="s">
        <v>15</v>
      </c>
      <c r="C33">
        <v>1</v>
      </c>
      <c r="D33" t="s">
        <v>81</v>
      </c>
      <c r="E33" t="s">
        <v>82</v>
      </c>
      <c r="F33">
        <v>21.040213841100599</v>
      </c>
      <c r="G33" t="s">
        <v>18</v>
      </c>
      <c r="H33" t="s">
        <v>18</v>
      </c>
      <c r="I33" t="s">
        <v>18</v>
      </c>
      <c r="J33" t="s">
        <v>18</v>
      </c>
      <c r="K33" t="s">
        <v>19</v>
      </c>
      <c r="L33">
        <v>0</v>
      </c>
      <c r="M33" t="s">
        <v>20</v>
      </c>
      <c r="N33">
        <v>0</v>
      </c>
    </row>
    <row r="34" spans="1:14" x14ac:dyDescent="0.2">
      <c r="A34" t="s">
        <v>14</v>
      </c>
      <c r="B34" t="s">
        <v>15</v>
      </c>
      <c r="C34">
        <v>1</v>
      </c>
      <c r="D34" t="s">
        <v>83</v>
      </c>
      <c r="E34" t="s">
        <v>84</v>
      </c>
      <c r="F34">
        <v>20.5934784938264</v>
      </c>
      <c r="G34" t="s">
        <v>18</v>
      </c>
      <c r="H34" t="s">
        <v>18</v>
      </c>
      <c r="I34" t="s">
        <v>18</v>
      </c>
      <c r="J34" t="s">
        <v>18</v>
      </c>
      <c r="K34" t="s">
        <v>19</v>
      </c>
      <c r="L34">
        <v>0</v>
      </c>
      <c r="M34" t="s">
        <v>20</v>
      </c>
      <c r="N34">
        <v>0</v>
      </c>
    </row>
    <row r="35" spans="1:14" x14ac:dyDescent="0.2">
      <c r="A35" t="s">
        <v>14</v>
      </c>
      <c r="B35" t="s">
        <v>15</v>
      </c>
      <c r="C35">
        <v>1</v>
      </c>
      <c r="D35" t="s">
        <v>85</v>
      </c>
      <c r="E35" t="s">
        <v>86</v>
      </c>
      <c r="F35">
        <v>19.669541782711399</v>
      </c>
      <c r="G35" t="s">
        <v>18</v>
      </c>
      <c r="H35" t="s">
        <v>18</v>
      </c>
      <c r="I35" t="s">
        <v>18</v>
      </c>
      <c r="J35" t="s">
        <v>18</v>
      </c>
      <c r="K35" t="s">
        <v>19</v>
      </c>
      <c r="L35">
        <v>0</v>
      </c>
      <c r="M35" t="s">
        <v>20</v>
      </c>
      <c r="N35">
        <v>0</v>
      </c>
    </row>
    <row r="36" spans="1:14" x14ac:dyDescent="0.2">
      <c r="A36" t="s">
        <v>14</v>
      </c>
      <c r="B36" t="s">
        <v>15</v>
      </c>
      <c r="C36">
        <v>1</v>
      </c>
      <c r="D36" t="s">
        <v>87</v>
      </c>
      <c r="E36" t="s">
        <v>88</v>
      </c>
      <c r="F36">
        <v>19.434900666399201</v>
      </c>
      <c r="G36" t="s">
        <v>18</v>
      </c>
      <c r="H36" t="s">
        <v>18</v>
      </c>
      <c r="I36" t="s">
        <v>18</v>
      </c>
      <c r="J36" t="s">
        <v>18</v>
      </c>
      <c r="K36" t="s">
        <v>19</v>
      </c>
      <c r="L36">
        <v>0</v>
      </c>
      <c r="M36" t="s">
        <v>20</v>
      </c>
      <c r="N36">
        <v>0</v>
      </c>
    </row>
    <row r="37" spans="1:14" x14ac:dyDescent="0.2">
      <c r="A37" t="s">
        <v>14</v>
      </c>
      <c r="B37" t="s">
        <v>15</v>
      </c>
      <c r="C37">
        <v>1</v>
      </c>
      <c r="D37" t="s">
        <v>89</v>
      </c>
      <c r="E37" t="s">
        <v>90</v>
      </c>
      <c r="F37">
        <v>19.103606499478602</v>
      </c>
      <c r="G37" t="s">
        <v>18</v>
      </c>
      <c r="H37" t="s">
        <v>18</v>
      </c>
      <c r="I37" t="s">
        <v>18</v>
      </c>
      <c r="J37" t="s">
        <v>18</v>
      </c>
      <c r="K37" t="s">
        <v>19</v>
      </c>
      <c r="L37">
        <v>0</v>
      </c>
      <c r="M37" t="s">
        <v>20</v>
      </c>
      <c r="N37">
        <v>0</v>
      </c>
    </row>
    <row r="38" spans="1:14" x14ac:dyDescent="0.2">
      <c r="A38" t="s">
        <v>14</v>
      </c>
      <c r="B38" t="s">
        <v>15</v>
      </c>
      <c r="C38">
        <v>1</v>
      </c>
      <c r="D38" t="s">
        <v>91</v>
      </c>
      <c r="E38" t="s">
        <v>92</v>
      </c>
      <c r="F38">
        <v>19.177761580201</v>
      </c>
      <c r="G38" t="s">
        <v>18</v>
      </c>
      <c r="H38" t="s">
        <v>18</v>
      </c>
      <c r="I38" t="s">
        <v>18</v>
      </c>
      <c r="J38" t="s">
        <v>18</v>
      </c>
      <c r="K38" t="s">
        <v>19</v>
      </c>
      <c r="L38">
        <v>0</v>
      </c>
      <c r="M38" t="s">
        <v>20</v>
      </c>
      <c r="N38">
        <v>0</v>
      </c>
    </row>
    <row r="39" spans="1:14" x14ac:dyDescent="0.2">
      <c r="A39" t="s">
        <v>14</v>
      </c>
      <c r="B39" t="s">
        <v>15</v>
      </c>
      <c r="C39">
        <v>1</v>
      </c>
      <c r="D39" t="s">
        <v>93</v>
      </c>
      <c r="E39" t="s">
        <v>94</v>
      </c>
      <c r="F39">
        <v>19.495658996452899</v>
      </c>
      <c r="G39" t="s">
        <v>18</v>
      </c>
      <c r="H39" t="s">
        <v>18</v>
      </c>
      <c r="I39" t="s">
        <v>18</v>
      </c>
      <c r="J39" t="s">
        <v>18</v>
      </c>
      <c r="K39" t="s">
        <v>19</v>
      </c>
      <c r="L39">
        <v>0</v>
      </c>
      <c r="M39" t="s">
        <v>20</v>
      </c>
      <c r="N39">
        <v>0</v>
      </c>
    </row>
    <row r="40" spans="1:14" x14ac:dyDescent="0.2">
      <c r="A40" t="s">
        <v>14</v>
      </c>
      <c r="B40" t="s">
        <v>15</v>
      </c>
      <c r="C40">
        <v>1</v>
      </c>
      <c r="D40" t="s">
        <v>95</v>
      </c>
      <c r="E40" t="s">
        <v>96</v>
      </c>
      <c r="F40">
        <v>19.649917270569201</v>
      </c>
      <c r="G40" t="s">
        <v>18</v>
      </c>
      <c r="H40" t="s">
        <v>18</v>
      </c>
      <c r="I40" t="s">
        <v>18</v>
      </c>
      <c r="J40" t="s">
        <v>18</v>
      </c>
      <c r="K40" t="s">
        <v>19</v>
      </c>
      <c r="L40">
        <v>0</v>
      </c>
      <c r="M40" t="s">
        <v>20</v>
      </c>
      <c r="N40">
        <v>0</v>
      </c>
    </row>
    <row r="41" spans="1:14" x14ac:dyDescent="0.2">
      <c r="A41" t="s">
        <v>14</v>
      </c>
      <c r="B41" t="s">
        <v>15</v>
      </c>
      <c r="C41">
        <v>1</v>
      </c>
      <c r="D41" t="s">
        <v>97</v>
      </c>
      <c r="E41" t="s">
        <v>98</v>
      </c>
      <c r="F41">
        <v>18.9018224070382</v>
      </c>
      <c r="G41" t="s">
        <v>18</v>
      </c>
      <c r="H41" t="s">
        <v>18</v>
      </c>
      <c r="I41" t="s">
        <v>18</v>
      </c>
      <c r="J41" t="s">
        <v>18</v>
      </c>
      <c r="K41" t="s">
        <v>19</v>
      </c>
      <c r="L41">
        <v>0</v>
      </c>
      <c r="M41" t="s">
        <v>20</v>
      </c>
      <c r="N41">
        <v>0</v>
      </c>
    </row>
    <row r="42" spans="1:14" x14ac:dyDescent="0.2">
      <c r="A42" t="s">
        <v>14</v>
      </c>
      <c r="B42" t="s">
        <v>15</v>
      </c>
      <c r="C42">
        <v>1</v>
      </c>
      <c r="D42" t="s">
        <v>99</v>
      </c>
      <c r="E42" t="s">
        <v>100</v>
      </c>
      <c r="F42">
        <v>19.2873142113983</v>
      </c>
      <c r="G42" t="s">
        <v>18</v>
      </c>
      <c r="H42" t="s">
        <v>18</v>
      </c>
      <c r="I42" t="s">
        <v>18</v>
      </c>
      <c r="J42" t="s">
        <v>18</v>
      </c>
      <c r="K42" t="s">
        <v>19</v>
      </c>
      <c r="L42">
        <v>0</v>
      </c>
      <c r="M42" t="s">
        <v>20</v>
      </c>
      <c r="N42">
        <v>0</v>
      </c>
    </row>
    <row r="43" spans="1:14" x14ac:dyDescent="0.2">
      <c r="A43" t="s">
        <v>14</v>
      </c>
      <c r="B43" t="s">
        <v>15</v>
      </c>
      <c r="C43">
        <v>1</v>
      </c>
      <c r="D43" t="s">
        <v>101</v>
      </c>
      <c r="E43" t="s">
        <v>102</v>
      </c>
      <c r="F43">
        <v>19.211807392927099</v>
      </c>
      <c r="G43" t="s">
        <v>18</v>
      </c>
      <c r="H43" t="s">
        <v>18</v>
      </c>
      <c r="I43" t="s">
        <v>18</v>
      </c>
      <c r="J43" t="s">
        <v>18</v>
      </c>
      <c r="K43" t="s">
        <v>19</v>
      </c>
      <c r="L43">
        <v>0</v>
      </c>
      <c r="M43" t="s">
        <v>20</v>
      </c>
      <c r="N43">
        <v>0</v>
      </c>
    </row>
    <row r="44" spans="1:14" x14ac:dyDescent="0.2">
      <c r="A44" t="s">
        <v>14</v>
      </c>
      <c r="B44" t="s">
        <v>15</v>
      </c>
      <c r="C44">
        <v>1</v>
      </c>
      <c r="D44" t="s">
        <v>103</v>
      </c>
      <c r="E44" t="s">
        <v>104</v>
      </c>
      <c r="F44">
        <v>22.4502149513342</v>
      </c>
      <c r="G44" t="s">
        <v>18</v>
      </c>
      <c r="H44" t="s">
        <v>18</v>
      </c>
      <c r="I44" t="s">
        <v>18</v>
      </c>
      <c r="J44" t="s">
        <v>18</v>
      </c>
      <c r="K44" t="s">
        <v>19</v>
      </c>
      <c r="L44">
        <v>0</v>
      </c>
      <c r="M44" t="s">
        <v>20</v>
      </c>
      <c r="N44">
        <v>0</v>
      </c>
    </row>
    <row r="45" spans="1:14" x14ac:dyDescent="0.2">
      <c r="A45" t="s">
        <v>14</v>
      </c>
      <c r="B45" t="s">
        <v>15</v>
      </c>
      <c r="C45">
        <v>1</v>
      </c>
      <c r="D45" t="s">
        <v>105</v>
      </c>
      <c r="E45" t="s">
        <v>106</v>
      </c>
      <c r="F45">
        <v>22.813031704978702</v>
      </c>
      <c r="G45" t="s">
        <v>18</v>
      </c>
      <c r="H45" t="s">
        <v>18</v>
      </c>
      <c r="I45" t="s">
        <v>18</v>
      </c>
      <c r="J45" t="s">
        <v>18</v>
      </c>
      <c r="K45" t="s">
        <v>19</v>
      </c>
      <c r="L45">
        <v>0</v>
      </c>
      <c r="M45" t="s">
        <v>20</v>
      </c>
      <c r="N45">
        <v>0</v>
      </c>
    </row>
    <row r="46" spans="1:14" x14ac:dyDescent="0.2">
      <c r="A46" t="s">
        <v>14</v>
      </c>
      <c r="B46" t="s">
        <v>15</v>
      </c>
      <c r="C46">
        <v>1</v>
      </c>
      <c r="D46" t="s">
        <v>107</v>
      </c>
      <c r="E46" t="s">
        <v>108</v>
      </c>
      <c r="F46">
        <v>22.3051600659008</v>
      </c>
      <c r="G46" t="s">
        <v>18</v>
      </c>
      <c r="H46" t="s">
        <v>18</v>
      </c>
      <c r="I46" t="s">
        <v>18</v>
      </c>
      <c r="J46" t="s">
        <v>18</v>
      </c>
      <c r="K46" t="s">
        <v>19</v>
      </c>
      <c r="L46">
        <v>0</v>
      </c>
      <c r="M46" t="s">
        <v>20</v>
      </c>
      <c r="N46">
        <v>0</v>
      </c>
    </row>
    <row r="47" spans="1:14" x14ac:dyDescent="0.2">
      <c r="A47" t="s">
        <v>14</v>
      </c>
      <c r="B47" t="s">
        <v>15</v>
      </c>
      <c r="C47">
        <v>1</v>
      </c>
      <c r="D47" t="s">
        <v>109</v>
      </c>
      <c r="E47" t="s">
        <v>110</v>
      </c>
      <c r="F47">
        <v>19.956945266391699</v>
      </c>
      <c r="G47" t="s">
        <v>18</v>
      </c>
      <c r="H47" t="s">
        <v>18</v>
      </c>
      <c r="I47" t="s">
        <v>18</v>
      </c>
      <c r="J47" t="s">
        <v>18</v>
      </c>
      <c r="K47" t="s">
        <v>19</v>
      </c>
      <c r="L47">
        <v>0</v>
      </c>
      <c r="M47" t="s">
        <v>20</v>
      </c>
      <c r="N47">
        <v>0</v>
      </c>
    </row>
    <row r="48" spans="1:14" x14ac:dyDescent="0.2">
      <c r="A48" t="s">
        <v>14</v>
      </c>
      <c r="B48" t="s">
        <v>15</v>
      </c>
      <c r="C48">
        <v>1</v>
      </c>
      <c r="D48" t="s">
        <v>111</v>
      </c>
      <c r="E48" t="s">
        <v>112</v>
      </c>
      <c r="F48">
        <v>19.665025920112299</v>
      </c>
      <c r="G48" t="s">
        <v>18</v>
      </c>
      <c r="H48" t="s">
        <v>18</v>
      </c>
      <c r="I48" t="s">
        <v>18</v>
      </c>
      <c r="J48" t="s">
        <v>18</v>
      </c>
      <c r="K48" t="s">
        <v>19</v>
      </c>
      <c r="L48">
        <v>0</v>
      </c>
      <c r="M48" t="s">
        <v>20</v>
      </c>
      <c r="N48">
        <v>0</v>
      </c>
    </row>
    <row r="49" spans="1:14" x14ac:dyDescent="0.2">
      <c r="A49" t="s">
        <v>14</v>
      </c>
      <c r="B49" t="s">
        <v>15</v>
      </c>
      <c r="C49">
        <v>1</v>
      </c>
      <c r="D49" t="s">
        <v>113</v>
      </c>
      <c r="E49" t="s">
        <v>114</v>
      </c>
      <c r="F49">
        <v>19.528335690356901</v>
      </c>
      <c r="G49" t="s">
        <v>18</v>
      </c>
      <c r="H49" t="s">
        <v>18</v>
      </c>
      <c r="I49" t="s">
        <v>18</v>
      </c>
      <c r="J49" t="s">
        <v>18</v>
      </c>
      <c r="K49" t="s">
        <v>19</v>
      </c>
      <c r="L49">
        <v>0</v>
      </c>
      <c r="M49" t="s">
        <v>20</v>
      </c>
      <c r="N49">
        <v>0</v>
      </c>
    </row>
    <row r="50" spans="1:14" x14ac:dyDescent="0.2">
      <c r="A50" t="s">
        <v>14</v>
      </c>
      <c r="B50" t="s">
        <v>15</v>
      </c>
      <c r="C50">
        <v>1</v>
      </c>
      <c r="D50" t="s">
        <v>115</v>
      </c>
      <c r="E50" t="s">
        <v>116</v>
      </c>
      <c r="F50">
        <v>20.171491388643599</v>
      </c>
      <c r="G50" t="s">
        <v>18</v>
      </c>
      <c r="H50" t="s">
        <v>18</v>
      </c>
      <c r="I50" t="s">
        <v>18</v>
      </c>
      <c r="J50" t="s">
        <v>18</v>
      </c>
      <c r="K50" t="s">
        <v>19</v>
      </c>
      <c r="L50">
        <v>0</v>
      </c>
      <c r="M50" t="s">
        <v>20</v>
      </c>
      <c r="N50">
        <v>0</v>
      </c>
    </row>
    <row r="51" spans="1:14" x14ac:dyDescent="0.2">
      <c r="A51" t="s">
        <v>14</v>
      </c>
      <c r="B51" t="s">
        <v>15</v>
      </c>
      <c r="C51">
        <v>1</v>
      </c>
      <c r="D51" t="s">
        <v>117</v>
      </c>
      <c r="E51" t="s">
        <v>118</v>
      </c>
      <c r="F51">
        <v>20.6137966911467</v>
      </c>
      <c r="G51" t="s">
        <v>18</v>
      </c>
      <c r="H51" t="s">
        <v>18</v>
      </c>
      <c r="I51" t="s">
        <v>18</v>
      </c>
      <c r="J51" t="s">
        <v>18</v>
      </c>
      <c r="K51" t="s">
        <v>19</v>
      </c>
      <c r="L51">
        <v>0</v>
      </c>
      <c r="M51" t="s">
        <v>20</v>
      </c>
      <c r="N51">
        <v>0</v>
      </c>
    </row>
    <row r="52" spans="1:14" x14ac:dyDescent="0.2">
      <c r="A52" t="s">
        <v>14</v>
      </c>
      <c r="B52" t="s">
        <v>15</v>
      </c>
      <c r="C52">
        <v>1</v>
      </c>
      <c r="D52" t="s">
        <v>119</v>
      </c>
      <c r="E52" t="s">
        <v>120</v>
      </c>
      <c r="F52">
        <v>20.6377279619112</v>
      </c>
      <c r="G52" t="s">
        <v>18</v>
      </c>
      <c r="H52" t="s">
        <v>18</v>
      </c>
      <c r="I52" t="s">
        <v>18</v>
      </c>
      <c r="J52" t="s">
        <v>18</v>
      </c>
      <c r="K52" t="s">
        <v>19</v>
      </c>
      <c r="L52">
        <v>0</v>
      </c>
      <c r="M52" t="s">
        <v>20</v>
      </c>
      <c r="N52">
        <v>0</v>
      </c>
    </row>
    <row r="53" spans="1:14" x14ac:dyDescent="0.2">
      <c r="A53" t="s">
        <v>14</v>
      </c>
      <c r="B53" t="s">
        <v>15</v>
      </c>
      <c r="C53">
        <v>1</v>
      </c>
      <c r="D53" t="s">
        <v>121</v>
      </c>
      <c r="E53" t="s">
        <v>122</v>
      </c>
      <c r="F53">
        <v>19.515044835537001</v>
      </c>
      <c r="G53" t="s">
        <v>18</v>
      </c>
      <c r="H53" t="s">
        <v>18</v>
      </c>
      <c r="I53" t="s">
        <v>18</v>
      </c>
      <c r="J53" t="s">
        <v>18</v>
      </c>
      <c r="K53" t="s">
        <v>19</v>
      </c>
      <c r="L53">
        <v>0</v>
      </c>
      <c r="M53" t="s">
        <v>20</v>
      </c>
      <c r="N53">
        <v>0</v>
      </c>
    </row>
    <row r="54" spans="1:14" x14ac:dyDescent="0.2">
      <c r="A54" t="s">
        <v>14</v>
      </c>
      <c r="B54" t="s">
        <v>15</v>
      </c>
      <c r="C54">
        <v>1</v>
      </c>
      <c r="D54" t="s">
        <v>123</v>
      </c>
      <c r="E54" t="s">
        <v>124</v>
      </c>
      <c r="F54">
        <v>19.814719517783001</v>
      </c>
      <c r="G54" t="s">
        <v>18</v>
      </c>
      <c r="H54" t="s">
        <v>18</v>
      </c>
      <c r="I54" t="s">
        <v>18</v>
      </c>
      <c r="J54" t="s">
        <v>18</v>
      </c>
      <c r="K54" t="s">
        <v>19</v>
      </c>
      <c r="L54">
        <v>0</v>
      </c>
      <c r="M54" t="s">
        <v>20</v>
      </c>
      <c r="N54">
        <v>0</v>
      </c>
    </row>
    <row r="55" spans="1:14" x14ac:dyDescent="0.2">
      <c r="A55" t="s">
        <v>14</v>
      </c>
      <c r="B55" t="s">
        <v>15</v>
      </c>
      <c r="C55">
        <v>1</v>
      </c>
      <c r="D55" t="s">
        <v>125</v>
      </c>
      <c r="E55" t="s">
        <v>126</v>
      </c>
      <c r="F55">
        <v>19.887576863407599</v>
      </c>
      <c r="G55" t="s">
        <v>18</v>
      </c>
      <c r="H55" t="s">
        <v>18</v>
      </c>
      <c r="I55" t="s">
        <v>18</v>
      </c>
      <c r="J55" t="s">
        <v>18</v>
      </c>
      <c r="K55" t="s">
        <v>19</v>
      </c>
      <c r="L55">
        <v>0</v>
      </c>
      <c r="M55" t="s">
        <v>20</v>
      </c>
      <c r="N55">
        <v>0</v>
      </c>
    </row>
    <row r="56" spans="1:14" x14ac:dyDescent="0.2">
      <c r="A56" t="s">
        <v>14</v>
      </c>
      <c r="B56" t="s">
        <v>15</v>
      </c>
      <c r="C56">
        <v>1</v>
      </c>
      <c r="D56" t="s">
        <v>127</v>
      </c>
      <c r="E56" t="s">
        <v>128</v>
      </c>
      <c r="F56">
        <v>23.8143874877609</v>
      </c>
      <c r="G56" t="s">
        <v>18</v>
      </c>
      <c r="H56" t="s">
        <v>18</v>
      </c>
      <c r="I56" t="s">
        <v>18</v>
      </c>
      <c r="J56" t="s">
        <v>18</v>
      </c>
      <c r="K56" t="s">
        <v>19</v>
      </c>
      <c r="L56">
        <v>0</v>
      </c>
      <c r="M56" t="s">
        <v>20</v>
      </c>
      <c r="N56">
        <v>0</v>
      </c>
    </row>
    <row r="57" spans="1:14" x14ac:dyDescent="0.2">
      <c r="A57" t="s">
        <v>14</v>
      </c>
      <c r="B57" t="s">
        <v>15</v>
      </c>
      <c r="C57">
        <v>1</v>
      </c>
      <c r="D57" t="s">
        <v>129</v>
      </c>
      <c r="E57" t="s">
        <v>130</v>
      </c>
      <c r="F57">
        <v>23.795620918442399</v>
      </c>
      <c r="G57" t="s">
        <v>18</v>
      </c>
      <c r="H57" t="s">
        <v>18</v>
      </c>
      <c r="I57" t="s">
        <v>18</v>
      </c>
      <c r="J57" t="s">
        <v>18</v>
      </c>
      <c r="K57" t="s">
        <v>19</v>
      </c>
      <c r="L57">
        <v>0</v>
      </c>
      <c r="M57" t="s">
        <v>20</v>
      </c>
      <c r="N57">
        <v>0</v>
      </c>
    </row>
    <row r="58" spans="1:14" x14ac:dyDescent="0.2">
      <c r="A58" t="s">
        <v>14</v>
      </c>
      <c r="B58" t="s">
        <v>15</v>
      </c>
      <c r="C58">
        <v>1</v>
      </c>
      <c r="D58" t="s">
        <v>131</v>
      </c>
      <c r="E58" t="s">
        <v>132</v>
      </c>
      <c r="F58">
        <v>22.911960828296898</v>
      </c>
      <c r="G58" t="s">
        <v>18</v>
      </c>
      <c r="H58" t="s">
        <v>18</v>
      </c>
      <c r="I58" t="s">
        <v>18</v>
      </c>
      <c r="J58" t="s">
        <v>18</v>
      </c>
      <c r="K58" t="s">
        <v>19</v>
      </c>
      <c r="L58">
        <v>0</v>
      </c>
      <c r="M58" t="s">
        <v>20</v>
      </c>
      <c r="N58">
        <v>0</v>
      </c>
    </row>
    <row r="59" spans="1:14" x14ac:dyDescent="0.2">
      <c r="A59" t="s">
        <v>14</v>
      </c>
      <c r="B59" t="s">
        <v>15</v>
      </c>
      <c r="C59">
        <v>1</v>
      </c>
      <c r="D59" t="s">
        <v>133</v>
      </c>
      <c r="E59" t="s">
        <v>134</v>
      </c>
      <c r="F59">
        <v>20.4889877543567</v>
      </c>
      <c r="G59" t="s">
        <v>18</v>
      </c>
      <c r="H59" t="s">
        <v>18</v>
      </c>
      <c r="I59" t="s">
        <v>18</v>
      </c>
      <c r="J59" t="s">
        <v>18</v>
      </c>
      <c r="K59" t="s">
        <v>19</v>
      </c>
      <c r="L59">
        <v>0</v>
      </c>
      <c r="M59" t="s">
        <v>20</v>
      </c>
      <c r="N59">
        <v>0</v>
      </c>
    </row>
    <row r="60" spans="1:14" x14ac:dyDescent="0.2">
      <c r="A60" t="s">
        <v>14</v>
      </c>
      <c r="B60" t="s">
        <v>15</v>
      </c>
      <c r="C60">
        <v>1</v>
      </c>
      <c r="D60" t="s">
        <v>135</v>
      </c>
      <c r="E60" t="s">
        <v>136</v>
      </c>
      <c r="F60">
        <v>20.704250197821899</v>
      </c>
      <c r="G60" t="s">
        <v>18</v>
      </c>
      <c r="H60" t="s">
        <v>18</v>
      </c>
      <c r="I60" t="s">
        <v>18</v>
      </c>
      <c r="J60" t="s">
        <v>18</v>
      </c>
      <c r="K60" t="s">
        <v>19</v>
      </c>
      <c r="L60">
        <v>0</v>
      </c>
      <c r="M60" t="s">
        <v>20</v>
      </c>
      <c r="N60">
        <v>0</v>
      </c>
    </row>
    <row r="61" spans="1:14" x14ac:dyDescent="0.2">
      <c r="A61" t="s">
        <v>14</v>
      </c>
      <c r="B61" t="s">
        <v>15</v>
      </c>
      <c r="C61">
        <v>1</v>
      </c>
      <c r="D61" t="s">
        <v>137</v>
      </c>
      <c r="E61" t="s">
        <v>138</v>
      </c>
      <c r="F61">
        <v>20.275123572931001</v>
      </c>
      <c r="G61" t="s">
        <v>18</v>
      </c>
      <c r="H61" t="s">
        <v>18</v>
      </c>
      <c r="I61" t="s">
        <v>18</v>
      </c>
      <c r="J61" t="s">
        <v>18</v>
      </c>
      <c r="K61" t="s">
        <v>19</v>
      </c>
      <c r="L61">
        <v>0</v>
      </c>
      <c r="M61" t="s">
        <v>20</v>
      </c>
      <c r="N61">
        <v>0</v>
      </c>
    </row>
    <row r="62" spans="1:14" x14ac:dyDescent="0.2">
      <c r="A62" t="s">
        <v>14</v>
      </c>
      <c r="B62" t="s">
        <v>15</v>
      </c>
      <c r="C62">
        <v>1</v>
      </c>
      <c r="D62" t="s">
        <v>139</v>
      </c>
      <c r="E62" t="s">
        <v>140</v>
      </c>
      <c r="F62">
        <v>17.932978212684301</v>
      </c>
      <c r="G62" t="s">
        <v>18</v>
      </c>
      <c r="H62" t="s">
        <v>18</v>
      </c>
      <c r="I62" t="s">
        <v>18</v>
      </c>
      <c r="J62" t="s">
        <v>18</v>
      </c>
      <c r="K62" t="s">
        <v>19</v>
      </c>
      <c r="L62">
        <v>0</v>
      </c>
      <c r="M62" t="s">
        <v>20</v>
      </c>
      <c r="N62">
        <v>0</v>
      </c>
    </row>
    <row r="63" spans="1:14" x14ac:dyDescent="0.2">
      <c r="A63" t="s">
        <v>14</v>
      </c>
      <c r="B63" t="s">
        <v>15</v>
      </c>
      <c r="C63">
        <v>1</v>
      </c>
      <c r="D63" t="s">
        <v>141</v>
      </c>
      <c r="E63" t="s">
        <v>142</v>
      </c>
      <c r="F63">
        <v>18.292830546833599</v>
      </c>
      <c r="G63" t="s">
        <v>18</v>
      </c>
      <c r="H63" t="s">
        <v>18</v>
      </c>
      <c r="I63" t="s">
        <v>18</v>
      </c>
      <c r="J63" t="s">
        <v>18</v>
      </c>
      <c r="K63" t="s">
        <v>19</v>
      </c>
      <c r="L63">
        <v>0</v>
      </c>
      <c r="M63" t="s">
        <v>20</v>
      </c>
      <c r="N63">
        <v>0</v>
      </c>
    </row>
    <row r="64" spans="1:14" x14ac:dyDescent="0.2">
      <c r="A64" t="s">
        <v>14</v>
      </c>
      <c r="B64" t="s">
        <v>15</v>
      </c>
      <c r="C64">
        <v>1</v>
      </c>
      <c r="D64" t="s">
        <v>143</v>
      </c>
      <c r="E64" t="s">
        <v>144</v>
      </c>
      <c r="F64">
        <v>18.576614292023802</v>
      </c>
      <c r="G64" t="s">
        <v>18</v>
      </c>
      <c r="H64" t="s">
        <v>18</v>
      </c>
      <c r="I64" t="s">
        <v>18</v>
      </c>
      <c r="J64" t="s">
        <v>18</v>
      </c>
      <c r="K64" t="s">
        <v>19</v>
      </c>
      <c r="L64">
        <v>0</v>
      </c>
      <c r="M64" t="s">
        <v>20</v>
      </c>
      <c r="N64">
        <v>0</v>
      </c>
    </row>
    <row r="65" spans="1:14" x14ac:dyDescent="0.2">
      <c r="A65" t="s">
        <v>14</v>
      </c>
      <c r="B65" t="s">
        <v>15</v>
      </c>
      <c r="C65">
        <v>1</v>
      </c>
      <c r="D65" t="s">
        <v>145</v>
      </c>
      <c r="E65" t="s">
        <v>146</v>
      </c>
      <c r="F65">
        <v>19.9427181378448</v>
      </c>
      <c r="G65" t="s">
        <v>18</v>
      </c>
      <c r="H65" t="s">
        <v>18</v>
      </c>
      <c r="I65" t="s">
        <v>18</v>
      </c>
      <c r="J65" t="s">
        <v>18</v>
      </c>
      <c r="K65" t="s">
        <v>19</v>
      </c>
      <c r="L65">
        <v>0</v>
      </c>
      <c r="M65" t="s">
        <v>20</v>
      </c>
      <c r="N65">
        <v>0</v>
      </c>
    </row>
    <row r="66" spans="1:14" x14ac:dyDescent="0.2">
      <c r="A66" t="s">
        <v>14</v>
      </c>
      <c r="B66" t="s">
        <v>15</v>
      </c>
      <c r="C66">
        <v>1</v>
      </c>
      <c r="D66" t="s">
        <v>147</v>
      </c>
      <c r="E66" t="s">
        <v>148</v>
      </c>
      <c r="F66">
        <v>20.761384336677999</v>
      </c>
      <c r="G66" t="s">
        <v>18</v>
      </c>
      <c r="H66" t="s">
        <v>18</v>
      </c>
      <c r="I66" t="s">
        <v>18</v>
      </c>
      <c r="J66" t="s">
        <v>18</v>
      </c>
      <c r="K66" t="s">
        <v>19</v>
      </c>
      <c r="L66">
        <v>0</v>
      </c>
      <c r="M66" t="s">
        <v>20</v>
      </c>
      <c r="N66">
        <v>0</v>
      </c>
    </row>
    <row r="67" spans="1:14" x14ac:dyDescent="0.2">
      <c r="A67" t="s">
        <v>14</v>
      </c>
      <c r="B67" t="s">
        <v>15</v>
      </c>
      <c r="C67">
        <v>1</v>
      </c>
      <c r="D67" t="s">
        <v>149</v>
      </c>
      <c r="E67" t="s">
        <v>150</v>
      </c>
      <c r="F67">
        <v>20.805335305168001</v>
      </c>
      <c r="G67" t="s">
        <v>18</v>
      </c>
      <c r="H67" t="s">
        <v>18</v>
      </c>
      <c r="I67" t="s">
        <v>18</v>
      </c>
      <c r="J67" t="s">
        <v>18</v>
      </c>
      <c r="K67" t="s">
        <v>19</v>
      </c>
      <c r="L67">
        <v>0</v>
      </c>
      <c r="M67" t="s">
        <v>20</v>
      </c>
      <c r="N67">
        <v>0</v>
      </c>
    </row>
    <row r="68" spans="1:14" x14ac:dyDescent="0.2">
      <c r="A68" t="s">
        <v>14</v>
      </c>
      <c r="B68" t="s">
        <v>15</v>
      </c>
      <c r="C68">
        <v>1</v>
      </c>
      <c r="D68" t="s">
        <v>151</v>
      </c>
      <c r="E68" t="s">
        <v>152</v>
      </c>
      <c r="F68">
        <v>20.305904695686799</v>
      </c>
      <c r="G68" t="s">
        <v>18</v>
      </c>
      <c r="H68" t="s">
        <v>18</v>
      </c>
      <c r="I68" t="s">
        <v>18</v>
      </c>
      <c r="J68" t="s">
        <v>18</v>
      </c>
      <c r="K68" t="s">
        <v>19</v>
      </c>
      <c r="L68">
        <v>0</v>
      </c>
      <c r="M68" t="s">
        <v>20</v>
      </c>
      <c r="N68">
        <v>0</v>
      </c>
    </row>
    <row r="69" spans="1:14" x14ac:dyDescent="0.2">
      <c r="A69" t="s">
        <v>14</v>
      </c>
      <c r="B69" t="s">
        <v>15</v>
      </c>
      <c r="C69">
        <v>1</v>
      </c>
      <c r="D69" t="s">
        <v>153</v>
      </c>
      <c r="E69" t="s">
        <v>154</v>
      </c>
      <c r="F69">
        <v>19.981946471532702</v>
      </c>
      <c r="G69" t="s">
        <v>18</v>
      </c>
      <c r="H69" t="s">
        <v>18</v>
      </c>
      <c r="I69" t="s">
        <v>18</v>
      </c>
      <c r="J69" t="s">
        <v>18</v>
      </c>
      <c r="K69" t="s">
        <v>19</v>
      </c>
      <c r="L69">
        <v>0</v>
      </c>
      <c r="M69" t="s">
        <v>20</v>
      </c>
      <c r="N69">
        <v>0</v>
      </c>
    </row>
    <row r="70" spans="1:14" x14ac:dyDescent="0.2">
      <c r="A70" t="s">
        <v>14</v>
      </c>
      <c r="B70" t="s">
        <v>15</v>
      </c>
      <c r="C70">
        <v>1</v>
      </c>
      <c r="D70" t="s">
        <v>155</v>
      </c>
      <c r="E70" t="s">
        <v>156</v>
      </c>
      <c r="F70">
        <v>19.0179808189582</v>
      </c>
      <c r="G70" t="s">
        <v>18</v>
      </c>
      <c r="H70" t="s">
        <v>18</v>
      </c>
      <c r="I70" t="s">
        <v>18</v>
      </c>
      <c r="J70" t="s">
        <v>18</v>
      </c>
      <c r="K70" t="s">
        <v>19</v>
      </c>
      <c r="L70">
        <v>0</v>
      </c>
      <c r="M70" t="s">
        <v>20</v>
      </c>
      <c r="N70">
        <v>0</v>
      </c>
    </row>
    <row r="71" spans="1:14" x14ac:dyDescent="0.2">
      <c r="A71" t="s">
        <v>14</v>
      </c>
      <c r="B71" t="s">
        <v>15</v>
      </c>
      <c r="C71">
        <v>1</v>
      </c>
      <c r="D71" t="s">
        <v>157</v>
      </c>
      <c r="E71" t="s">
        <v>158</v>
      </c>
      <c r="F71">
        <v>21.7243607879237</v>
      </c>
      <c r="G71" t="s">
        <v>18</v>
      </c>
      <c r="H71" t="s">
        <v>18</v>
      </c>
      <c r="I71" t="s">
        <v>18</v>
      </c>
      <c r="J71" t="s">
        <v>18</v>
      </c>
      <c r="K71" t="s">
        <v>19</v>
      </c>
      <c r="L71">
        <v>0</v>
      </c>
      <c r="M71" t="s">
        <v>20</v>
      </c>
      <c r="N71">
        <v>0</v>
      </c>
    </row>
    <row r="72" spans="1:14" x14ac:dyDescent="0.2">
      <c r="A72" t="s">
        <v>14</v>
      </c>
      <c r="B72" t="s">
        <v>15</v>
      </c>
      <c r="C72">
        <v>1</v>
      </c>
      <c r="D72" t="s">
        <v>159</v>
      </c>
      <c r="E72" t="s">
        <v>160</v>
      </c>
      <c r="F72">
        <v>21.946253160670899</v>
      </c>
      <c r="G72" t="s">
        <v>18</v>
      </c>
      <c r="H72" t="s">
        <v>18</v>
      </c>
      <c r="I72" t="s">
        <v>18</v>
      </c>
      <c r="J72" t="s">
        <v>18</v>
      </c>
      <c r="K72" t="s">
        <v>19</v>
      </c>
      <c r="L72">
        <v>0</v>
      </c>
      <c r="M72" t="s">
        <v>20</v>
      </c>
      <c r="N72">
        <v>0</v>
      </c>
    </row>
    <row r="73" spans="1:14" x14ac:dyDescent="0.2">
      <c r="A73" t="s">
        <v>14</v>
      </c>
      <c r="B73" t="s">
        <v>15</v>
      </c>
      <c r="C73">
        <v>1</v>
      </c>
      <c r="D73" t="s">
        <v>161</v>
      </c>
      <c r="E73" t="s">
        <v>162</v>
      </c>
      <c r="F73">
        <v>21.494070068493102</v>
      </c>
      <c r="G73" t="s">
        <v>18</v>
      </c>
      <c r="H73" t="s">
        <v>18</v>
      </c>
      <c r="I73" t="s">
        <v>18</v>
      </c>
      <c r="J73" t="s">
        <v>18</v>
      </c>
      <c r="K73" t="s">
        <v>19</v>
      </c>
      <c r="L73">
        <v>0</v>
      </c>
      <c r="M73" t="s">
        <v>20</v>
      </c>
      <c r="N73">
        <v>0</v>
      </c>
    </row>
    <row r="74" spans="1:14" x14ac:dyDescent="0.2">
      <c r="A74" t="s">
        <v>14</v>
      </c>
      <c r="B74" t="s">
        <v>15</v>
      </c>
      <c r="C74">
        <v>1</v>
      </c>
      <c r="D74" t="s">
        <v>163</v>
      </c>
      <c r="E74" t="s">
        <v>164</v>
      </c>
      <c r="F74">
        <v>18.244516132676001</v>
      </c>
      <c r="G74" t="s">
        <v>18</v>
      </c>
      <c r="H74" t="s">
        <v>18</v>
      </c>
      <c r="I74" t="s">
        <v>18</v>
      </c>
      <c r="J74" t="s">
        <v>18</v>
      </c>
      <c r="K74" t="s">
        <v>19</v>
      </c>
      <c r="L74">
        <v>0</v>
      </c>
      <c r="M74" t="s">
        <v>20</v>
      </c>
      <c r="N74">
        <v>0</v>
      </c>
    </row>
    <row r="75" spans="1:14" x14ac:dyDescent="0.2">
      <c r="A75" t="s">
        <v>14</v>
      </c>
      <c r="B75" t="s">
        <v>15</v>
      </c>
      <c r="C75">
        <v>1</v>
      </c>
      <c r="D75" t="s">
        <v>165</v>
      </c>
      <c r="E75" t="s">
        <v>166</v>
      </c>
      <c r="F75">
        <v>18.455885729673799</v>
      </c>
      <c r="G75" t="s">
        <v>18</v>
      </c>
      <c r="H75" t="s">
        <v>18</v>
      </c>
      <c r="I75" t="s">
        <v>18</v>
      </c>
      <c r="J75" t="s">
        <v>18</v>
      </c>
      <c r="K75" t="s">
        <v>19</v>
      </c>
      <c r="L75">
        <v>0</v>
      </c>
      <c r="M75" t="s">
        <v>20</v>
      </c>
      <c r="N75">
        <v>0</v>
      </c>
    </row>
    <row r="76" spans="1:14" x14ac:dyDescent="0.2">
      <c r="A76" t="s">
        <v>14</v>
      </c>
      <c r="B76" t="s">
        <v>15</v>
      </c>
      <c r="C76">
        <v>1</v>
      </c>
      <c r="D76" t="s">
        <v>167</v>
      </c>
      <c r="E76" t="s">
        <v>168</v>
      </c>
      <c r="F76">
        <v>18.646975037747701</v>
      </c>
      <c r="G76" t="s">
        <v>18</v>
      </c>
      <c r="H76" t="s">
        <v>18</v>
      </c>
      <c r="I76" t="s">
        <v>18</v>
      </c>
      <c r="J76" t="s">
        <v>18</v>
      </c>
      <c r="K76" t="s">
        <v>19</v>
      </c>
      <c r="L76">
        <v>0</v>
      </c>
      <c r="M76" t="s">
        <v>20</v>
      </c>
      <c r="N76">
        <v>0</v>
      </c>
    </row>
    <row r="77" spans="1:14" x14ac:dyDescent="0.2">
      <c r="A77" t="s">
        <v>14</v>
      </c>
      <c r="B77" t="s">
        <v>15</v>
      </c>
      <c r="C77">
        <v>1</v>
      </c>
      <c r="D77" t="s">
        <v>169</v>
      </c>
      <c r="E77" t="s">
        <v>170</v>
      </c>
      <c r="F77">
        <v>21.644175181909699</v>
      </c>
      <c r="G77" t="s">
        <v>18</v>
      </c>
      <c r="H77" t="s">
        <v>18</v>
      </c>
      <c r="I77" t="s">
        <v>18</v>
      </c>
      <c r="J77" t="s">
        <v>18</v>
      </c>
      <c r="K77" t="s">
        <v>19</v>
      </c>
      <c r="L77">
        <v>0</v>
      </c>
      <c r="M77" t="s">
        <v>20</v>
      </c>
      <c r="N77">
        <v>0</v>
      </c>
    </row>
    <row r="78" spans="1:14" x14ac:dyDescent="0.2">
      <c r="A78" t="s">
        <v>14</v>
      </c>
      <c r="B78" t="s">
        <v>15</v>
      </c>
      <c r="C78">
        <v>1</v>
      </c>
      <c r="D78" t="s">
        <v>171</v>
      </c>
      <c r="E78" t="s">
        <v>172</v>
      </c>
      <c r="F78">
        <v>21.933502838666399</v>
      </c>
      <c r="G78" t="s">
        <v>18</v>
      </c>
      <c r="H78" t="s">
        <v>18</v>
      </c>
      <c r="I78" t="s">
        <v>18</v>
      </c>
      <c r="J78" t="s">
        <v>18</v>
      </c>
      <c r="K78" t="s">
        <v>19</v>
      </c>
      <c r="L78">
        <v>0</v>
      </c>
      <c r="M78" t="s">
        <v>20</v>
      </c>
      <c r="N78">
        <v>0</v>
      </c>
    </row>
    <row r="79" spans="1:14" x14ac:dyDescent="0.2">
      <c r="A79" t="s">
        <v>14</v>
      </c>
      <c r="B79" t="s">
        <v>15</v>
      </c>
      <c r="C79">
        <v>1</v>
      </c>
      <c r="D79" t="s">
        <v>173</v>
      </c>
      <c r="E79" t="s">
        <v>174</v>
      </c>
      <c r="F79">
        <v>22.1834157216955</v>
      </c>
      <c r="G79" t="s">
        <v>18</v>
      </c>
      <c r="H79" t="s">
        <v>18</v>
      </c>
      <c r="I79" t="s">
        <v>18</v>
      </c>
      <c r="J79" t="s">
        <v>18</v>
      </c>
      <c r="K79" t="s">
        <v>19</v>
      </c>
      <c r="L79">
        <v>0</v>
      </c>
      <c r="M79" t="s">
        <v>20</v>
      </c>
      <c r="N79">
        <v>0</v>
      </c>
    </row>
    <row r="80" spans="1:14" x14ac:dyDescent="0.2">
      <c r="A80" t="s">
        <v>14</v>
      </c>
      <c r="B80" t="s">
        <v>15</v>
      </c>
      <c r="C80">
        <v>1</v>
      </c>
      <c r="D80" t="s">
        <v>175</v>
      </c>
      <c r="E80" t="s">
        <v>176</v>
      </c>
      <c r="F80">
        <v>20.764313863972301</v>
      </c>
      <c r="G80" t="s">
        <v>18</v>
      </c>
      <c r="H80" t="s">
        <v>18</v>
      </c>
      <c r="I80" t="s">
        <v>18</v>
      </c>
      <c r="J80" t="s">
        <v>18</v>
      </c>
      <c r="K80" t="s">
        <v>19</v>
      </c>
      <c r="L80">
        <v>0</v>
      </c>
      <c r="M80" t="s">
        <v>20</v>
      </c>
      <c r="N80">
        <v>0</v>
      </c>
    </row>
    <row r="81" spans="1:14" x14ac:dyDescent="0.2">
      <c r="A81" t="s">
        <v>14</v>
      </c>
      <c r="B81" t="s">
        <v>15</v>
      </c>
      <c r="C81">
        <v>1</v>
      </c>
      <c r="D81" t="s">
        <v>177</v>
      </c>
      <c r="E81" t="s">
        <v>178</v>
      </c>
      <c r="F81">
        <v>20.941912709385999</v>
      </c>
      <c r="G81" t="s">
        <v>18</v>
      </c>
      <c r="H81" t="s">
        <v>18</v>
      </c>
      <c r="I81" t="s">
        <v>18</v>
      </c>
      <c r="J81" t="s">
        <v>18</v>
      </c>
      <c r="K81" t="s">
        <v>19</v>
      </c>
      <c r="L81">
        <v>0</v>
      </c>
      <c r="M81" t="s">
        <v>20</v>
      </c>
      <c r="N81">
        <v>0</v>
      </c>
    </row>
    <row r="82" spans="1:14" x14ac:dyDescent="0.2">
      <c r="A82" t="s">
        <v>14</v>
      </c>
      <c r="B82" t="s">
        <v>15</v>
      </c>
      <c r="C82">
        <v>1</v>
      </c>
      <c r="D82" t="s">
        <v>179</v>
      </c>
      <c r="E82" t="s">
        <v>180</v>
      </c>
      <c r="F82">
        <v>20.645195383206801</v>
      </c>
      <c r="G82" t="s">
        <v>18</v>
      </c>
      <c r="H82" t="s">
        <v>18</v>
      </c>
      <c r="I82" t="s">
        <v>18</v>
      </c>
      <c r="J82" t="s">
        <v>18</v>
      </c>
      <c r="K82" t="s">
        <v>19</v>
      </c>
      <c r="L82">
        <v>0</v>
      </c>
      <c r="M82" t="s">
        <v>20</v>
      </c>
      <c r="N82">
        <v>0</v>
      </c>
    </row>
    <row r="83" spans="1:14" x14ac:dyDescent="0.2">
      <c r="A83" t="s">
        <v>14</v>
      </c>
      <c r="B83" t="s">
        <v>15</v>
      </c>
      <c r="C83">
        <v>1</v>
      </c>
      <c r="D83" t="s">
        <v>181</v>
      </c>
      <c r="E83" t="s">
        <v>182</v>
      </c>
      <c r="F83">
        <v>23.253547552056101</v>
      </c>
      <c r="G83" t="s">
        <v>18</v>
      </c>
      <c r="H83" t="s">
        <v>18</v>
      </c>
      <c r="I83" t="s">
        <v>18</v>
      </c>
      <c r="J83" t="s">
        <v>18</v>
      </c>
      <c r="K83" t="s">
        <v>19</v>
      </c>
      <c r="L83">
        <v>0</v>
      </c>
      <c r="M83" t="s">
        <v>20</v>
      </c>
      <c r="N83">
        <v>0</v>
      </c>
    </row>
    <row r="84" spans="1:14" x14ac:dyDescent="0.2">
      <c r="A84" t="s">
        <v>14</v>
      </c>
      <c r="B84" t="s">
        <v>15</v>
      </c>
      <c r="C84">
        <v>1</v>
      </c>
      <c r="D84" t="s">
        <v>183</v>
      </c>
      <c r="E84" t="s">
        <v>184</v>
      </c>
      <c r="F84">
        <v>23.493560146169798</v>
      </c>
      <c r="G84" t="s">
        <v>18</v>
      </c>
      <c r="H84" t="s">
        <v>18</v>
      </c>
      <c r="I84" t="s">
        <v>18</v>
      </c>
      <c r="J84" t="s">
        <v>18</v>
      </c>
      <c r="K84" t="s">
        <v>19</v>
      </c>
      <c r="L84">
        <v>0</v>
      </c>
      <c r="M84" t="s">
        <v>20</v>
      </c>
      <c r="N84">
        <v>0</v>
      </c>
    </row>
    <row r="85" spans="1:14" x14ac:dyDescent="0.2">
      <c r="A85" t="s">
        <v>14</v>
      </c>
      <c r="B85" t="s">
        <v>15</v>
      </c>
      <c r="C85">
        <v>1</v>
      </c>
      <c r="D85" t="s">
        <v>185</v>
      </c>
      <c r="E85" t="s">
        <v>186</v>
      </c>
      <c r="F85">
        <v>22.945954630232801</v>
      </c>
      <c r="G85" t="s">
        <v>18</v>
      </c>
      <c r="H85" t="s">
        <v>18</v>
      </c>
      <c r="I85" t="s">
        <v>18</v>
      </c>
      <c r="J85" t="s">
        <v>18</v>
      </c>
      <c r="K85" t="s">
        <v>19</v>
      </c>
      <c r="L85">
        <v>0</v>
      </c>
      <c r="M85" t="s">
        <v>20</v>
      </c>
      <c r="N85">
        <v>0</v>
      </c>
    </row>
    <row r="86" spans="1:14" x14ac:dyDescent="0.2">
      <c r="A86" t="s">
        <v>14</v>
      </c>
      <c r="B86" t="s">
        <v>15</v>
      </c>
      <c r="C86">
        <v>1</v>
      </c>
      <c r="D86" t="s">
        <v>187</v>
      </c>
      <c r="E86" t="s">
        <v>188</v>
      </c>
      <c r="F86">
        <v>18.790320360413901</v>
      </c>
      <c r="G86" t="s">
        <v>18</v>
      </c>
      <c r="H86" t="s">
        <v>18</v>
      </c>
      <c r="I86" t="s">
        <v>18</v>
      </c>
      <c r="J86" t="s">
        <v>18</v>
      </c>
      <c r="K86" t="s">
        <v>19</v>
      </c>
      <c r="L86">
        <v>0</v>
      </c>
      <c r="M86" t="s">
        <v>20</v>
      </c>
      <c r="N86">
        <v>0</v>
      </c>
    </row>
    <row r="87" spans="1:14" x14ac:dyDescent="0.2">
      <c r="A87" t="s">
        <v>14</v>
      </c>
      <c r="B87" t="s">
        <v>15</v>
      </c>
      <c r="C87">
        <v>1</v>
      </c>
      <c r="D87" t="s">
        <v>189</v>
      </c>
      <c r="E87" t="s">
        <v>190</v>
      </c>
      <c r="F87">
        <v>18.8629184824091</v>
      </c>
      <c r="G87" t="s">
        <v>18</v>
      </c>
      <c r="H87" t="s">
        <v>18</v>
      </c>
      <c r="I87" t="s">
        <v>18</v>
      </c>
      <c r="J87" t="s">
        <v>18</v>
      </c>
      <c r="K87" t="s">
        <v>19</v>
      </c>
      <c r="L87">
        <v>0</v>
      </c>
      <c r="M87" t="s">
        <v>20</v>
      </c>
      <c r="N87">
        <v>0</v>
      </c>
    </row>
    <row r="88" spans="1:14" x14ac:dyDescent="0.2">
      <c r="A88" t="s">
        <v>14</v>
      </c>
      <c r="B88" t="s">
        <v>15</v>
      </c>
      <c r="C88">
        <v>1</v>
      </c>
      <c r="D88" t="s">
        <v>191</v>
      </c>
      <c r="E88" t="s">
        <v>192</v>
      </c>
      <c r="F88">
        <v>18.922184338113201</v>
      </c>
      <c r="G88" t="s">
        <v>18</v>
      </c>
      <c r="H88" t="s">
        <v>18</v>
      </c>
      <c r="I88" t="s">
        <v>18</v>
      </c>
      <c r="J88" t="s">
        <v>18</v>
      </c>
      <c r="K88" t="s">
        <v>19</v>
      </c>
      <c r="L88">
        <v>0</v>
      </c>
      <c r="M88" t="s">
        <v>20</v>
      </c>
      <c r="N88">
        <v>0</v>
      </c>
    </row>
    <row r="89" spans="1:14" x14ac:dyDescent="0.2">
      <c r="A89" t="s">
        <v>14</v>
      </c>
      <c r="B89" t="s">
        <v>15</v>
      </c>
      <c r="C89">
        <v>1</v>
      </c>
      <c r="D89" t="s">
        <v>193</v>
      </c>
      <c r="E89" t="s">
        <v>194</v>
      </c>
      <c r="F89">
        <v>30.824150933326798</v>
      </c>
      <c r="G89" t="s">
        <v>18</v>
      </c>
      <c r="H89" t="s">
        <v>18</v>
      </c>
      <c r="I89" t="s">
        <v>18</v>
      </c>
      <c r="J89" t="s">
        <v>18</v>
      </c>
      <c r="K89" t="s">
        <v>19</v>
      </c>
      <c r="L89">
        <v>0</v>
      </c>
      <c r="M89" t="s">
        <v>20</v>
      </c>
      <c r="N89">
        <v>0</v>
      </c>
    </row>
    <row r="90" spans="1:14" x14ac:dyDescent="0.2">
      <c r="A90" t="s">
        <v>14</v>
      </c>
      <c r="B90" t="s">
        <v>15</v>
      </c>
      <c r="C90">
        <v>1</v>
      </c>
      <c r="D90" t="s">
        <v>195</v>
      </c>
      <c r="E90" t="s">
        <v>196</v>
      </c>
      <c r="F90">
        <v>31.007086997672001</v>
      </c>
      <c r="G90" t="s">
        <v>18</v>
      </c>
      <c r="H90" t="s">
        <v>18</v>
      </c>
      <c r="I90" t="s">
        <v>18</v>
      </c>
      <c r="J90" t="s">
        <v>18</v>
      </c>
      <c r="K90" t="s">
        <v>19</v>
      </c>
      <c r="L90">
        <v>0</v>
      </c>
      <c r="M90" t="s">
        <v>20</v>
      </c>
      <c r="N90">
        <v>0</v>
      </c>
    </row>
    <row r="91" spans="1:14" x14ac:dyDescent="0.2">
      <c r="A91" t="s">
        <v>14</v>
      </c>
      <c r="B91" t="s">
        <v>15</v>
      </c>
      <c r="C91">
        <v>1</v>
      </c>
      <c r="D91" t="s">
        <v>197</v>
      </c>
      <c r="E91" t="s">
        <v>198</v>
      </c>
      <c r="F91">
        <v>31.5950691807131</v>
      </c>
      <c r="G91" t="s">
        <v>18</v>
      </c>
      <c r="H91" t="s">
        <v>18</v>
      </c>
      <c r="I91" t="s">
        <v>18</v>
      </c>
      <c r="J91" t="s">
        <v>18</v>
      </c>
      <c r="K91" t="s">
        <v>19</v>
      </c>
      <c r="L91">
        <v>0</v>
      </c>
      <c r="M91" t="s">
        <v>20</v>
      </c>
      <c r="N91">
        <v>0</v>
      </c>
    </row>
    <row r="92" spans="1:14" x14ac:dyDescent="0.2">
      <c r="A92" t="s">
        <v>14</v>
      </c>
      <c r="B92" t="s">
        <v>15</v>
      </c>
      <c r="C92">
        <v>1</v>
      </c>
      <c r="D92" t="s">
        <v>199</v>
      </c>
      <c r="E92" t="s">
        <v>200</v>
      </c>
      <c r="F92">
        <v>20.507458244253002</v>
      </c>
      <c r="G92" t="s">
        <v>18</v>
      </c>
      <c r="H92" t="s">
        <v>18</v>
      </c>
      <c r="I92" t="s">
        <v>18</v>
      </c>
      <c r="J92" t="s">
        <v>18</v>
      </c>
      <c r="K92" t="s">
        <v>19</v>
      </c>
      <c r="L92">
        <v>0</v>
      </c>
      <c r="M92" t="s">
        <v>20</v>
      </c>
      <c r="N92">
        <v>0</v>
      </c>
    </row>
    <row r="93" spans="1:14" x14ac:dyDescent="0.2">
      <c r="A93" t="s">
        <v>14</v>
      </c>
      <c r="B93" t="s">
        <v>15</v>
      </c>
      <c r="C93">
        <v>1</v>
      </c>
      <c r="D93" t="s">
        <v>201</v>
      </c>
      <c r="E93" t="s">
        <v>202</v>
      </c>
      <c r="F93">
        <v>20.733752877904799</v>
      </c>
      <c r="G93" t="s">
        <v>18</v>
      </c>
      <c r="H93" t="s">
        <v>18</v>
      </c>
      <c r="I93" t="s">
        <v>18</v>
      </c>
      <c r="J93" t="s">
        <v>18</v>
      </c>
      <c r="K93" t="s">
        <v>19</v>
      </c>
      <c r="L93">
        <v>0</v>
      </c>
      <c r="M93" t="s">
        <v>20</v>
      </c>
      <c r="N93">
        <v>0</v>
      </c>
    </row>
    <row r="94" spans="1:14" x14ac:dyDescent="0.2">
      <c r="A94" t="s">
        <v>14</v>
      </c>
      <c r="B94" t="s">
        <v>15</v>
      </c>
      <c r="C94">
        <v>1</v>
      </c>
      <c r="D94" t="s">
        <v>203</v>
      </c>
      <c r="E94" t="s">
        <v>204</v>
      </c>
      <c r="F94">
        <v>20.512605852312198</v>
      </c>
      <c r="G94" t="s">
        <v>18</v>
      </c>
      <c r="H94" t="s">
        <v>18</v>
      </c>
      <c r="I94" t="s">
        <v>18</v>
      </c>
      <c r="J94" t="s">
        <v>18</v>
      </c>
      <c r="K94" t="s">
        <v>19</v>
      </c>
      <c r="L94">
        <v>0</v>
      </c>
      <c r="M94" t="s">
        <v>20</v>
      </c>
      <c r="N94">
        <v>0</v>
      </c>
    </row>
    <row r="95" spans="1:14" x14ac:dyDescent="0.2">
      <c r="A95" t="s">
        <v>14</v>
      </c>
      <c r="B95" t="s">
        <v>15</v>
      </c>
      <c r="C95">
        <v>1</v>
      </c>
      <c r="D95" t="s">
        <v>205</v>
      </c>
      <c r="E95" t="s">
        <v>206</v>
      </c>
      <c r="F95">
        <v>30.8473375240393</v>
      </c>
      <c r="G95" t="s">
        <v>18</v>
      </c>
      <c r="H95" t="s">
        <v>18</v>
      </c>
      <c r="I95" t="s">
        <v>18</v>
      </c>
      <c r="J95" t="s">
        <v>18</v>
      </c>
      <c r="K95" t="s">
        <v>19</v>
      </c>
      <c r="L95">
        <v>0</v>
      </c>
      <c r="M95" t="s">
        <v>20</v>
      </c>
      <c r="N95">
        <v>0</v>
      </c>
    </row>
    <row r="96" spans="1:14" x14ac:dyDescent="0.2">
      <c r="A96" t="s">
        <v>14</v>
      </c>
      <c r="B96" t="s">
        <v>15</v>
      </c>
      <c r="C96">
        <v>1</v>
      </c>
      <c r="D96" t="s">
        <v>207</v>
      </c>
      <c r="E96" t="s">
        <v>208</v>
      </c>
      <c r="F96">
        <v>30.512765291026799</v>
      </c>
      <c r="G96" t="s">
        <v>18</v>
      </c>
      <c r="H96" t="s">
        <v>18</v>
      </c>
      <c r="I96" t="s">
        <v>18</v>
      </c>
      <c r="J96" t="s">
        <v>18</v>
      </c>
      <c r="K96" t="s">
        <v>19</v>
      </c>
      <c r="L96">
        <v>0</v>
      </c>
      <c r="M96" t="s">
        <v>20</v>
      </c>
      <c r="N96">
        <v>0</v>
      </c>
    </row>
    <row r="97" spans="1:14" x14ac:dyDescent="0.2">
      <c r="A97" t="s">
        <v>14</v>
      </c>
      <c r="B97" t="s">
        <v>15</v>
      </c>
      <c r="C97">
        <v>1</v>
      </c>
      <c r="D97" t="s">
        <v>209</v>
      </c>
      <c r="E97" t="s">
        <v>210</v>
      </c>
      <c r="F97">
        <v>31.4360447202301</v>
      </c>
      <c r="G97" t="s">
        <v>18</v>
      </c>
      <c r="H97" t="s">
        <v>18</v>
      </c>
      <c r="I97" t="s">
        <v>18</v>
      </c>
      <c r="J97" t="s">
        <v>18</v>
      </c>
      <c r="K97" t="s">
        <v>19</v>
      </c>
      <c r="L97">
        <v>0</v>
      </c>
      <c r="M97" t="s">
        <v>20</v>
      </c>
      <c r="N9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E8417-1A10-4249-9124-C6375880FE86}">
  <dimension ref="A1:P104"/>
  <sheetViews>
    <sheetView tabSelected="1" topLeftCell="A80" workbookViewId="0">
      <selection activeCell="G93" sqref="G93"/>
    </sheetView>
  </sheetViews>
  <sheetFormatPr baseColWidth="10" defaultColWidth="8.83203125" defaultRowHeight="15" x14ac:dyDescent="0.2"/>
  <cols>
    <col min="5" max="5" width="13.5" bestFit="1" customWidth="1"/>
    <col min="6" max="6" width="11.83203125" bestFit="1" customWidth="1"/>
    <col min="7" max="7" width="12.1640625" bestFit="1" customWidth="1"/>
  </cols>
  <sheetData>
    <row r="1" spans="1:16" x14ac:dyDescent="0.2">
      <c r="A1" t="s">
        <v>0</v>
      </c>
      <c r="B1" t="s">
        <v>1</v>
      </c>
      <c r="C1" t="s">
        <v>2</v>
      </c>
      <c r="D1" t="s">
        <v>3</v>
      </c>
      <c r="F1" t="s">
        <v>4</v>
      </c>
      <c r="G1" t="s">
        <v>5</v>
      </c>
      <c r="H1" t="s">
        <v>347</v>
      </c>
      <c r="I1" t="s">
        <v>348</v>
      </c>
    </row>
    <row r="2" spans="1:16" x14ac:dyDescent="0.2">
      <c r="A2" t="s">
        <v>14</v>
      </c>
      <c r="B2" t="s">
        <v>15</v>
      </c>
      <c r="C2">
        <v>1</v>
      </c>
      <c r="D2" t="s">
        <v>16</v>
      </c>
      <c r="E2" s="24" t="s">
        <v>235</v>
      </c>
      <c r="F2" t="s">
        <v>17</v>
      </c>
      <c r="G2">
        <v>18.624214736981099</v>
      </c>
      <c r="H2">
        <f>AVERAGE(G2:G4)</f>
        <v>18.631798923520901</v>
      </c>
      <c r="I2">
        <f>STDEV(G2:G4)</f>
        <v>1.1277697620326318E-2</v>
      </c>
      <c r="O2" t="s">
        <v>325</v>
      </c>
      <c r="P2" t="s">
        <v>326</v>
      </c>
    </row>
    <row r="3" spans="1:16" x14ac:dyDescent="0.2">
      <c r="A3" t="s">
        <v>14</v>
      </c>
      <c r="B3" t="s">
        <v>15</v>
      </c>
      <c r="C3">
        <v>1</v>
      </c>
      <c r="D3" t="s">
        <v>21</v>
      </c>
      <c r="E3" s="24" t="s">
        <v>236</v>
      </c>
      <c r="F3" t="s">
        <v>22</v>
      </c>
      <c r="G3">
        <v>18.626423326268501</v>
      </c>
      <c r="M3" s="30" t="s">
        <v>327</v>
      </c>
      <c r="N3" s="26">
        <v>1</v>
      </c>
      <c r="O3">
        <v>18.631798923520901</v>
      </c>
      <c r="P3">
        <v>1.1277697620326318E-2</v>
      </c>
    </row>
    <row r="4" spans="1:16" x14ac:dyDescent="0.2">
      <c r="A4" t="s">
        <v>14</v>
      </c>
      <c r="B4" t="s">
        <v>15</v>
      </c>
      <c r="C4">
        <v>1</v>
      </c>
      <c r="D4" t="s">
        <v>23</v>
      </c>
      <c r="E4" s="24" t="s">
        <v>237</v>
      </c>
      <c r="F4" t="s">
        <v>24</v>
      </c>
      <c r="G4">
        <v>18.644758707313098</v>
      </c>
      <c r="M4" s="30"/>
      <c r="N4" s="26">
        <v>2</v>
      </c>
      <c r="O4">
        <v>18.267474350513904</v>
      </c>
      <c r="P4">
        <v>0.32256635468649464</v>
      </c>
    </row>
    <row r="5" spans="1:16" x14ac:dyDescent="0.2">
      <c r="A5" t="s">
        <v>14</v>
      </c>
      <c r="B5" t="s">
        <v>15</v>
      </c>
      <c r="C5">
        <v>1</v>
      </c>
      <c r="D5" t="s">
        <v>25</v>
      </c>
      <c r="E5" s="24" t="s">
        <v>238</v>
      </c>
      <c r="F5" t="s">
        <v>26</v>
      </c>
      <c r="G5">
        <v>19.3495591039452</v>
      </c>
      <c r="H5">
        <f>AVERAGE(G5:G7)</f>
        <v>19.274322700919399</v>
      </c>
      <c r="I5">
        <f>STDEV(G5:G7)</f>
        <v>0.363100134315541</v>
      </c>
      <c r="M5" s="30"/>
      <c r="N5" s="26">
        <v>3</v>
      </c>
      <c r="O5">
        <v>19.204971568460596</v>
      </c>
      <c r="P5">
        <v>0.5325634059207649</v>
      </c>
    </row>
    <row r="6" spans="1:16" x14ac:dyDescent="0.2">
      <c r="A6" t="s">
        <v>14</v>
      </c>
      <c r="B6" t="s">
        <v>15</v>
      </c>
      <c r="C6">
        <v>1</v>
      </c>
      <c r="D6" t="s">
        <v>27</v>
      </c>
      <c r="E6" s="24" t="s">
        <v>239</v>
      </c>
      <c r="F6" t="s">
        <v>28</v>
      </c>
      <c r="G6">
        <v>19.5939107707467</v>
      </c>
      <c r="M6" s="30" t="s">
        <v>328</v>
      </c>
      <c r="N6" s="26">
        <v>1</v>
      </c>
      <c r="O6">
        <v>18.41880618314417</v>
      </c>
      <c r="P6">
        <v>4.9627546044938617E-2</v>
      </c>
    </row>
    <row r="7" spans="1:16" x14ac:dyDescent="0.2">
      <c r="A7" t="s">
        <v>14</v>
      </c>
      <c r="B7" t="s">
        <v>15</v>
      </c>
      <c r="C7">
        <v>1</v>
      </c>
      <c r="D7" t="s">
        <v>29</v>
      </c>
      <c r="E7" s="24" t="s">
        <v>240</v>
      </c>
      <c r="F7" t="s">
        <v>30</v>
      </c>
      <c r="G7">
        <v>18.8794982280663</v>
      </c>
      <c r="M7" s="30"/>
      <c r="N7" s="26">
        <v>2</v>
      </c>
      <c r="O7">
        <v>18.449125633365835</v>
      </c>
      <c r="P7">
        <v>0.20131459645154329</v>
      </c>
    </row>
    <row r="8" spans="1:16" x14ac:dyDescent="0.2">
      <c r="A8" t="s">
        <v>14</v>
      </c>
      <c r="B8" t="s">
        <v>15</v>
      </c>
      <c r="C8">
        <v>1</v>
      </c>
      <c r="D8" t="s">
        <v>31</v>
      </c>
      <c r="E8" s="25" t="s">
        <v>241</v>
      </c>
      <c r="F8" t="s">
        <v>32</v>
      </c>
      <c r="G8">
        <v>19.9563269403832</v>
      </c>
      <c r="H8">
        <f>AVERAGE(G8:G10)</f>
        <v>19.946104454423764</v>
      </c>
      <c r="I8">
        <f>STDEV(G8:G10)</f>
        <v>1.3177607846869336E-2</v>
      </c>
      <c r="M8" s="30"/>
      <c r="N8" s="26">
        <v>3</v>
      </c>
      <c r="O8">
        <v>19.133648003787865</v>
      </c>
      <c r="P8">
        <v>0.20428570774815596</v>
      </c>
    </row>
    <row r="9" spans="1:16" x14ac:dyDescent="0.2">
      <c r="A9" t="s">
        <v>14</v>
      </c>
      <c r="B9" t="s">
        <v>15</v>
      </c>
      <c r="C9">
        <v>1</v>
      </c>
      <c r="D9" t="s">
        <v>33</v>
      </c>
      <c r="E9" s="25" t="s">
        <v>242</v>
      </c>
      <c r="F9" t="s">
        <v>34</v>
      </c>
      <c r="G9">
        <v>19.931232323463298</v>
      </c>
      <c r="M9" s="30" t="s">
        <v>329</v>
      </c>
      <c r="N9" s="26">
        <v>1</v>
      </c>
      <c r="O9">
        <v>22.943213331105067</v>
      </c>
      <c r="P9">
        <v>0.2841698522975421</v>
      </c>
    </row>
    <row r="10" spans="1:16" x14ac:dyDescent="0.2">
      <c r="A10" t="s">
        <v>14</v>
      </c>
      <c r="B10" t="s">
        <v>15</v>
      </c>
      <c r="C10">
        <v>1</v>
      </c>
      <c r="D10" t="s">
        <v>35</v>
      </c>
      <c r="E10" s="25" t="s">
        <v>243</v>
      </c>
      <c r="F10" t="s">
        <v>36</v>
      </c>
      <c r="G10">
        <v>19.950754099424799</v>
      </c>
      <c r="M10" s="30"/>
      <c r="N10" s="26">
        <v>2</v>
      </c>
      <c r="O10">
        <v>18.858474393645398</v>
      </c>
      <c r="P10">
        <v>6.6044224557300371E-2</v>
      </c>
    </row>
    <row r="11" spans="1:16" x14ac:dyDescent="0.2">
      <c r="A11" t="s">
        <v>14</v>
      </c>
      <c r="B11" t="s">
        <v>15</v>
      </c>
      <c r="C11">
        <v>1</v>
      </c>
      <c r="D11" t="s">
        <v>37</v>
      </c>
      <c r="E11" s="25" t="s">
        <v>244</v>
      </c>
      <c r="F11" t="s">
        <v>38</v>
      </c>
      <c r="G11">
        <v>22.255956990505599</v>
      </c>
      <c r="H11">
        <f>AVERAGE(G11:G13)</f>
        <v>22.210328426399666</v>
      </c>
      <c r="I11">
        <f>STDEV(G11:G13)</f>
        <v>4.1598162874825262E-2</v>
      </c>
      <c r="M11" s="30"/>
      <c r="N11" s="26">
        <v>3</v>
      </c>
      <c r="O11">
        <v>19.7391137389092</v>
      </c>
      <c r="P11">
        <v>0.19743911288465743</v>
      </c>
    </row>
    <row r="12" spans="1:16" x14ac:dyDescent="0.2">
      <c r="A12" t="s">
        <v>14</v>
      </c>
      <c r="B12" t="s">
        <v>15</v>
      </c>
      <c r="C12">
        <v>1</v>
      </c>
      <c r="D12" t="s">
        <v>39</v>
      </c>
      <c r="E12" s="25" t="s">
        <v>245</v>
      </c>
      <c r="F12" t="s">
        <v>40</v>
      </c>
      <c r="G12">
        <v>22.200511557850302</v>
      </c>
      <c r="M12" s="30" t="s">
        <v>330</v>
      </c>
      <c r="N12" s="26">
        <v>1</v>
      </c>
      <c r="O12">
        <v>19.441112615741034</v>
      </c>
      <c r="P12">
        <v>0.24075761612738425</v>
      </c>
    </row>
    <row r="13" spans="1:16" x14ac:dyDescent="0.2">
      <c r="A13" t="s">
        <v>14</v>
      </c>
      <c r="B13" t="s">
        <v>15</v>
      </c>
      <c r="C13">
        <v>1</v>
      </c>
      <c r="D13" t="s">
        <v>41</v>
      </c>
      <c r="E13" s="25" t="s">
        <v>246</v>
      </c>
      <c r="F13" t="s">
        <v>42</v>
      </c>
      <c r="G13">
        <v>22.174516730843099</v>
      </c>
      <c r="M13" s="30"/>
      <c r="N13" s="26">
        <v>2</v>
      </c>
      <c r="O13">
        <v>19.274322700919399</v>
      </c>
      <c r="P13">
        <v>0.363100134315541</v>
      </c>
    </row>
    <row r="14" spans="1:16" x14ac:dyDescent="0.2">
      <c r="A14" t="s">
        <v>14</v>
      </c>
      <c r="B14" t="s">
        <v>15</v>
      </c>
      <c r="C14">
        <v>1</v>
      </c>
      <c r="D14" t="s">
        <v>43</v>
      </c>
      <c r="E14" s="24" t="s">
        <v>247</v>
      </c>
      <c r="F14" t="s">
        <v>44</v>
      </c>
      <c r="G14">
        <v>18.433291182654902</v>
      </c>
      <c r="H14">
        <f>AVERAGE(G14:G16)</f>
        <v>18.41880618314417</v>
      </c>
      <c r="I14">
        <f>STDEV(G14:G16)</f>
        <v>4.9627546044938617E-2</v>
      </c>
      <c r="M14" s="30"/>
      <c r="N14" s="26">
        <v>3</v>
      </c>
      <c r="O14">
        <v>20.503145926563601</v>
      </c>
      <c r="P14">
        <v>0.48584195134218822</v>
      </c>
    </row>
    <row r="15" spans="1:16" x14ac:dyDescent="0.2">
      <c r="A15" t="s">
        <v>14</v>
      </c>
      <c r="B15" t="s">
        <v>15</v>
      </c>
      <c r="C15">
        <v>1</v>
      </c>
      <c r="D15" t="s">
        <v>45</v>
      </c>
      <c r="E15" s="24" t="s">
        <v>248</v>
      </c>
      <c r="F15" t="s">
        <v>46</v>
      </c>
      <c r="G15">
        <v>18.459579638219701</v>
      </c>
      <c r="M15" s="30" t="s">
        <v>331</v>
      </c>
      <c r="N15" s="26">
        <v>1</v>
      </c>
      <c r="O15">
        <v>20.474338680567168</v>
      </c>
      <c r="P15">
        <v>0.26254625897007128</v>
      </c>
    </row>
    <row r="16" spans="1:16" x14ac:dyDescent="0.2">
      <c r="A16" t="s">
        <v>14</v>
      </c>
      <c r="B16" t="s">
        <v>15</v>
      </c>
      <c r="C16">
        <v>1</v>
      </c>
      <c r="D16" t="s">
        <v>47</v>
      </c>
      <c r="E16" s="24" t="s">
        <v>249</v>
      </c>
      <c r="F16" t="s">
        <v>48</v>
      </c>
      <c r="G16">
        <v>18.363547728557901</v>
      </c>
      <c r="M16" s="30"/>
      <c r="N16" s="26">
        <v>2</v>
      </c>
      <c r="O16">
        <v>19.77477097384963</v>
      </c>
      <c r="P16">
        <v>0.27100545197683007</v>
      </c>
    </row>
    <row r="17" spans="1:16" x14ac:dyDescent="0.2">
      <c r="A17" t="s">
        <v>14</v>
      </c>
      <c r="B17" t="s">
        <v>15</v>
      </c>
      <c r="C17">
        <v>1</v>
      </c>
      <c r="D17" t="s">
        <v>49</v>
      </c>
      <c r="E17" s="24" t="s">
        <v>250</v>
      </c>
      <c r="F17" t="s">
        <v>50</v>
      </c>
      <c r="G17">
        <v>19.508254559267399</v>
      </c>
      <c r="H17">
        <f>AVERAGE(G17:G19)</f>
        <v>19.77477097384963</v>
      </c>
      <c r="I17">
        <f>STDEV(G17:G19)</f>
        <v>0.27100545197683007</v>
      </c>
      <c r="M17" s="30"/>
      <c r="N17" s="26">
        <v>3</v>
      </c>
      <c r="O17">
        <v>21.920364580757198</v>
      </c>
      <c r="P17">
        <v>0.26986024216765814</v>
      </c>
    </row>
    <row r="18" spans="1:16" x14ac:dyDescent="0.2">
      <c r="A18" t="s">
        <v>14</v>
      </c>
      <c r="B18" t="s">
        <v>15</v>
      </c>
      <c r="C18">
        <v>1</v>
      </c>
      <c r="D18" t="s">
        <v>51</v>
      </c>
      <c r="E18" s="24" t="s">
        <v>251</v>
      </c>
      <c r="F18" t="s">
        <v>52</v>
      </c>
      <c r="G18">
        <v>20.0500527903395</v>
      </c>
    </row>
    <row r="19" spans="1:16" x14ac:dyDescent="0.2">
      <c r="A19" t="s">
        <v>14</v>
      </c>
      <c r="B19" t="s">
        <v>15</v>
      </c>
      <c r="C19">
        <v>1</v>
      </c>
      <c r="D19" t="s">
        <v>53</v>
      </c>
      <c r="E19" s="24" t="s">
        <v>252</v>
      </c>
      <c r="F19" t="s">
        <v>54</v>
      </c>
      <c r="G19">
        <v>19.766005571941999</v>
      </c>
    </row>
    <row r="20" spans="1:16" x14ac:dyDescent="0.2">
      <c r="A20" t="s">
        <v>14</v>
      </c>
      <c r="B20" t="s">
        <v>15</v>
      </c>
      <c r="C20">
        <v>1</v>
      </c>
      <c r="D20" t="s">
        <v>55</v>
      </c>
      <c r="E20" s="25" t="s">
        <v>253</v>
      </c>
      <c r="F20" t="s">
        <v>56</v>
      </c>
      <c r="G20">
        <v>19.8650732478241</v>
      </c>
      <c r="H20">
        <f>AVERAGE(G20:G22)</f>
        <v>19.80424209845653</v>
      </c>
      <c r="I20">
        <f>STDEV(G20:G22)</f>
        <v>5.6076988345144102E-2</v>
      </c>
      <c r="M20" s="30" t="s">
        <v>332</v>
      </c>
      <c r="N20" s="26">
        <v>1</v>
      </c>
      <c r="O20">
        <v>19.946104454423764</v>
      </c>
      <c r="P20">
        <v>1.3177607846869336E-2</v>
      </c>
    </row>
    <row r="21" spans="1:16" x14ac:dyDescent="0.2">
      <c r="A21" t="s">
        <v>14</v>
      </c>
      <c r="B21" t="s">
        <v>15</v>
      </c>
      <c r="C21">
        <v>1</v>
      </c>
      <c r="D21" t="s">
        <v>57</v>
      </c>
      <c r="E21" s="25" t="s">
        <v>254</v>
      </c>
      <c r="F21" t="s">
        <v>58</v>
      </c>
      <c r="G21">
        <v>19.793043887583298</v>
      </c>
      <c r="M21" s="30"/>
      <c r="N21" s="26">
        <v>2</v>
      </c>
      <c r="O21">
        <v>19.768610662059235</v>
      </c>
      <c r="P21">
        <v>0.66994111962521019</v>
      </c>
    </row>
    <row r="22" spans="1:16" x14ac:dyDescent="0.2">
      <c r="A22" t="s">
        <v>14</v>
      </c>
      <c r="B22" t="s">
        <v>15</v>
      </c>
      <c r="C22">
        <v>1</v>
      </c>
      <c r="D22" t="s">
        <v>59</v>
      </c>
      <c r="E22" s="25" t="s">
        <v>255</v>
      </c>
      <c r="F22" t="s">
        <v>60</v>
      </c>
      <c r="G22">
        <v>19.7546091599622</v>
      </c>
      <c r="M22" s="30"/>
      <c r="N22" s="26">
        <v>3</v>
      </c>
      <c r="O22">
        <v>19.402682982863066</v>
      </c>
      <c r="P22">
        <v>0.28433988561450957</v>
      </c>
    </row>
    <row r="23" spans="1:16" x14ac:dyDescent="0.2">
      <c r="A23" t="s">
        <v>14</v>
      </c>
      <c r="B23" t="s">
        <v>15</v>
      </c>
      <c r="C23">
        <v>1</v>
      </c>
      <c r="D23" t="s">
        <v>61</v>
      </c>
      <c r="E23" s="25" t="s">
        <v>256</v>
      </c>
      <c r="F23" t="s">
        <v>62</v>
      </c>
      <c r="G23">
        <v>23.727887739107601</v>
      </c>
      <c r="H23">
        <f>AVERAGE(G23:G25)</f>
        <v>23.6816187361907</v>
      </c>
      <c r="I23">
        <f>STDEV(G23:G25)</f>
        <v>4.0214366272054172E-2</v>
      </c>
      <c r="M23" s="30" t="s">
        <v>333</v>
      </c>
      <c r="N23" s="26">
        <v>1</v>
      </c>
      <c r="O23">
        <v>19.80424209845653</v>
      </c>
      <c r="P23">
        <v>5.6076988345144102E-2</v>
      </c>
    </row>
    <row r="24" spans="1:16" x14ac:dyDescent="0.2">
      <c r="A24" t="s">
        <v>14</v>
      </c>
      <c r="B24" t="s">
        <v>15</v>
      </c>
      <c r="C24">
        <v>1</v>
      </c>
      <c r="D24" t="s">
        <v>63</v>
      </c>
      <c r="E24" s="25" t="s">
        <v>257</v>
      </c>
      <c r="F24" t="s">
        <v>64</v>
      </c>
      <c r="G24">
        <v>23.655081326935999</v>
      </c>
      <c r="M24" s="30"/>
      <c r="N24" s="26">
        <v>2</v>
      </c>
      <c r="O24">
        <v>20.783807318855036</v>
      </c>
      <c r="P24">
        <v>0.14931607080680248</v>
      </c>
    </row>
    <row r="25" spans="1:16" x14ac:dyDescent="0.2">
      <c r="A25" t="s">
        <v>14</v>
      </c>
      <c r="B25" t="s">
        <v>15</v>
      </c>
      <c r="C25">
        <v>1</v>
      </c>
      <c r="D25" t="s">
        <v>65</v>
      </c>
      <c r="E25" s="25" t="s">
        <v>258</v>
      </c>
      <c r="F25" t="s">
        <v>66</v>
      </c>
      <c r="G25">
        <v>23.661887142528499</v>
      </c>
      <c r="M25" s="30"/>
      <c r="N25" s="26">
        <v>3</v>
      </c>
      <c r="O25">
        <v>19.716768958953633</v>
      </c>
      <c r="P25">
        <v>0.21893960061757725</v>
      </c>
    </row>
    <row r="26" spans="1:16" x14ac:dyDescent="0.2">
      <c r="A26" t="s">
        <v>14</v>
      </c>
      <c r="B26" t="s">
        <v>15</v>
      </c>
      <c r="C26">
        <v>1</v>
      </c>
      <c r="D26" t="s">
        <v>67</v>
      </c>
      <c r="E26" s="24" t="s">
        <v>259</v>
      </c>
      <c r="F26" t="s">
        <v>68</v>
      </c>
      <c r="G26">
        <v>22.642997726421999</v>
      </c>
      <c r="H26">
        <f>AVERAGE(G26:G28)</f>
        <v>22.943213331105067</v>
      </c>
      <c r="I26">
        <f>STDEV(G26:G28)</f>
        <v>0.2841698522975421</v>
      </c>
      <c r="M26" s="30" t="s">
        <v>334</v>
      </c>
      <c r="N26" s="26">
        <v>1</v>
      </c>
      <c r="O26">
        <v>20.8328071277909</v>
      </c>
      <c r="P26">
        <v>0.22507193159025479</v>
      </c>
    </row>
    <row r="27" spans="1:16" x14ac:dyDescent="0.2">
      <c r="A27" t="s">
        <v>14</v>
      </c>
      <c r="B27" t="s">
        <v>15</v>
      </c>
      <c r="C27">
        <v>1</v>
      </c>
      <c r="D27" t="s">
        <v>69</v>
      </c>
      <c r="E27" s="24" t="s">
        <v>260</v>
      </c>
      <c r="F27" t="s">
        <v>70</v>
      </c>
      <c r="G27">
        <v>22.9786239321582</v>
      </c>
      <c r="M27" s="30"/>
      <c r="N27" s="26">
        <v>2</v>
      </c>
      <c r="O27">
        <v>20.584605658156665</v>
      </c>
      <c r="P27">
        <v>0.12919092203452631</v>
      </c>
    </row>
    <row r="28" spans="1:16" x14ac:dyDescent="0.2">
      <c r="A28" t="s">
        <v>14</v>
      </c>
      <c r="B28" t="s">
        <v>15</v>
      </c>
      <c r="C28">
        <v>1</v>
      </c>
      <c r="D28" t="s">
        <v>71</v>
      </c>
      <c r="E28" s="24" t="s">
        <v>261</v>
      </c>
      <c r="F28" t="s">
        <v>72</v>
      </c>
      <c r="G28">
        <v>23.208018334735002</v>
      </c>
      <c r="M28" s="30"/>
      <c r="N28" s="26">
        <v>3</v>
      </c>
      <c r="O28">
        <v>20.489453841703199</v>
      </c>
      <c r="P28">
        <v>0.21456369211873744</v>
      </c>
    </row>
    <row r="29" spans="1:16" x14ac:dyDescent="0.2">
      <c r="A29" t="s">
        <v>14</v>
      </c>
      <c r="B29" t="s">
        <v>15</v>
      </c>
      <c r="C29">
        <v>1</v>
      </c>
      <c r="D29" t="s">
        <v>73</v>
      </c>
      <c r="E29" s="24" t="s">
        <v>262</v>
      </c>
      <c r="F29" t="s">
        <v>74</v>
      </c>
      <c r="G29">
        <v>19.491202923753399</v>
      </c>
      <c r="H29">
        <f>AVERAGE(G29:G31)</f>
        <v>19.204971568460596</v>
      </c>
      <c r="I29">
        <f>STDEV(G29:G31)</f>
        <v>0.5325634059207649</v>
      </c>
      <c r="M29" s="30" t="s">
        <v>335</v>
      </c>
      <c r="N29" s="26">
        <v>1</v>
      </c>
      <c r="O29">
        <v>22.522802240737899</v>
      </c>
      <c r="P29">
        <v>0.26160100608015829</v>
      </c>
    </row>
    <row r="30" spans="1:16" x14ac:dyDescent="0.2">
      <c r="A30" t="s">
        <v>14</v>
      </c>
      <c r="B30" t="s">
        <v>15</v>
      </c>
      <c r="C30">
        <v>1</v>
      </c>
      <c r="D30" t="s">
        <v>75</v>
      </c>
      <c r="E30" s="24" t="s">
        <v>263</v>
      </c>
      <c r="F30" t="s">
        <v>76</v>
      </c>
      <c r="G30">
        <v>19.533212963277698</v>
      </c>
      <c r="M30" s="30"/>
      <c r="N30" s="26">
        <v>2</v>
      </c>
      <c r="O30">
        <v>22.210328426399666</v>
      </c>
      <c r="P30">
        <v>4.1598162874825262E-2</v>
      </c>
    </row>
    <row r="31" spans="1:16" x14ac:dyDescent="0.2">
      <c r="A31" t="s">
        <v>14</v>
      </c>
      <c r="B31" t="s">
        <v>15</v>
      </c>
      <c r="C31">
        <v>1</v>
      </c>
      <c r="D31" t="s">
        <v>77</v>
      </c>
      <c r="E31" s="24" t="s">
        <v>264</v>
      </c>
      <c r="F31" t="s">
        <v>78</v>
      </c>
      <c r="G31">
        <v>18.590498818350699</v>
      </c>
      <c r="M31" s="30"/>
      <c r="N31" s="26">
        <v>3</v>
      </c>
      <c r="O31">
        <v>21.721561339029233</v>
      </c>
      <c r="P31">
        <v>0.22610454417913234</v>
      </c>
    </row>
    <row r="32" spans="1:16" x14ac:dyDescent="0.2">
      <c r="A32" t="s">
        <v>14</v>
      </c>
      <c r="B32" t="s">
        <v>15</v>
      </c>
      <c r="C32">
        <v>1</v>
      </c>
      <c r="D32" t="s">
        <v>79</v>
      </c>
      <c r="E32" s="25" t="s">
        <v>265</v>
      </c>
      <c r="F32" t="s">
        <v>80</v>
      </c>
      <c r="G32">
        <v>20.8647290484457</v>
      </c>
      <c r="H32">
        <f>AVERAGE(G32:G34)</f>
        <v>20.8328071277909</v>
      </c>
      <c r="I32">
        <f>STDEV(G32:G34)</f>
        <v>0.22507193159025479</v>
      </c>
      <c r="M32" s="30" t="s">
        <v>336</v>
      </c>
      <c r="N32" s="26">
        <v>1</v>
      </c>
      <c r="O32">
        <v>23.507323078166735</v>
      </c>
      <c r="P32">
        <v>0.51568420807559123</v>
      </c>
    </row>
    <row r="33" spans="1:16" x14ac:dyDescent="0.2">
      <c r="A33" t="s">
        <v>14</v>
      </c>
      <c r="B33" t="s">
        <v>15</v>
      </c>
      <c r="C33">
        <v>1</v>
      </c>
      <c r="D33" t="s">
        <v>81</v>
      </c>
      <c r="E33" s="25" t="s">
        <v>266</v>
      </c>
      <c r="F33" t="s">
        <v>82</v>
      </c>
      <c r="G33">
        <v>21.040213841100599</v>
      </c>
      <c r="M33" s="30"/>
      <c r="N33" s="26">
        <v>2</v>
      </c>
      <c r="O33">
        <v>23.6816187361907</v>
      </c>
      <c r="P33">
        <v>4.0214366272054172E-2</v>
      </c>
    </row>
    <row r="34" spans="1:16" x14ac:dyDescent="0.2">
      <c r="A34" t="s">
        <v>14</v>
      </c>
      <c r="B34" t="s">
        <v>15</v>
      </c>
      <c r="C34">
        <v>1</v>
      </c>
      <c r="D34" t="s">
        <v>83</v>
      </c>
      <c r="E34" s="25" t="s">
        <v>267</v>
      </c>
      <c r="F34" t="s">
        <v>84</v>
      </c>
      <c r="G34">
        <v>20.5934784938264</v>
      </c>
      <c r="M34" s="30"/>
      <c r="N34" s="26">
        <v>3</v>
      </c>
      <c r="O34">
        <v>23.231020776152903</v>
      </c>
      <c r="P34">
        <v>0.27449688886324553</v>
      </c>
    </row>
    <row r="35" spans="1:16" x14ac:dyDescent="0.2">
      <c r="A35" t="s">
        <v>14</v>
      </c>
      <c r="B35" t="s">
        <v>15</v>
      </c>
      <c r="C35">
        <v>1</v>
      </c>
      <c r="D35" t="s">
        <v>85</v>
      </c>
      <c r="E35" s="25" t="s">
        <v>268</v>
      </c>
      <c r="F35" t="s">
        <v>86</v>
      </c>
      <c r="G35">
        <v>19.669541782711399</v>
      </c>
      <c r="H35">
        <f>AVERAGE(G35:G37)</f>
        <v>19.402682982863066</v>
      </c>
      <c r="I35">
        <f>STDEV(G35:G37)</f>
        <v>0.28433988561450957</v>
      </c>
    </row>
    <row r="36" spans="1:16" x14ac:dyDescent="0.2">
      <c r="A36" t="s">
        <v>14</v>
      </c>
      <c r="B36" t="s">
        <v>15</v>
      </c>
      <c r="C36">
        <v>1</v>
      </c>
      <c r="D36" t="s">
        <v>87</v>
      </c>
      <c r="E36" s="25" t="s">
        <v>269</v>
      </c>
      <c r="F36" t="s">
        <v>88</v>
      </c>
      <c r="G36">
        <v>19.434900666399201</v>
      </c>
    </row>
    <row r="37" spans="1:16" x14ac:dyDescent="0.2">
      <c r="A37" t="s">
        <v>14</v>
      </c>
      <c r="B37" t="s">
        <v>15</v>
      </c>
      <c r="C37">
        <v>1</v>
      </c>
      <c r="D37" t="s">
        <v>89</v>
      </c>
      <c r="E37" s="25" t="s">
        <v>270</v>
      </c>
      <c r="F37" t="s">
        <v>90</v>
      </c>
      <c r="G37">
        <v>19.103606499478602</v>
      </c>
    </row>
    <row r="38" spans="1:16" x14ac:dyDescent="0.2">
      <c r="A38" t="s">
        <v>14</v>
      </c>
      <c r="B38" t="s">
        <v>15</v>
      </c>
      <c r="C38">
        <v>1</v>
      </c>
      <c r="D38" t="s">
        <v>91</v>
      </c>
      <c r="E38" s="24" t="s">
        <v>271</v>
      </c>
      <c r="F38" t="s">
        <v>92</v>
      </c>
      <c r="G38">
        <v>19.177761580201</v>
      </c>
      <c r="H38">
        <f>AVERAGE(G38:G40)</f>
        <v>19.441112615741034</v>
      </c>
      <c r="I38">
        <f>STDEV(G38:G40)</f>
        <v>0.24075761612738425</v>
      </c>
    </row>
    <row r="39" spans="1:16" x14ac:dyDescent="0.2">
      <c r="A39" t="s">
        <v>14</v>
      </c>
      <c r="B39" t="s">
        <v>15</v>
      </c>
      <c r="C39">
        <v>1</v>
      </c>
      <c r="D39" t="s">
        <v>93</v>
      </c>
      <c r="E39" s="24" t="s">
        <v>272</v>
      </c>
      <c r="F39" t="s">
        <v>94</v>
      </c>
      <c r="G39">
        <v>19.495658996452899</v>
      </c>
    </row>
    <row r="40" spans="1:16" x14ac:dyDescent="0.2">
      <c r="A40" t="s">
        <v>14</v>
      </c>
      <c r="B40" t="s">
        <v>15</v>
      </c>
      <c r="C40">
        <v>1</v>
      </c>
      <c r="D40" t="s">
        <v>95</v>
      </c>
      <c r="E40" s="24" t="s">
        <v>273</v>
      </c>
      <c r="F40" t="s">
        <v>96</v>
      </c>
      <c r="G40">
        <v>19.649917270569201</v>
      </c>
    </row>
    <row r="41" spans="1:16" x14ac:dyDescent="0.2">
      <c r="A41" t="s">
        <v>14</v>
      </c>
      <c r="B41" t="s">
        <v>15</v>
      </c>
      <c r="C41">
        <v>1</v>
      </c>
      <c r="D41" t="s">
        <v>97</v>
      </c>
      <c r="E41" s="24" t="s">
        <v>274</v>
      </c>
      <c r="F41" t="s">
        <v>98</v>
      </c>
      <c r="G41">
        <v>18.9018224070382</v>
      </c>
      <c r="H41">
        <f>AVERAGE(G41:G43)</f>
        <v>19.133648003787865</v>
      </c>
      <c r="I41">
        <f>STDEV(G41:G43)</f>
        <v>0.20428570774815596</v>
      </c>
    </row>
    <row r="42" spans="1:16" x14ac:dyDescent="0.2">
      <c r="A42" t="s">
        <v>14</v>
      </c>
      <c r="B42" t="s">
        <v>15</v>
      </c>
      <c r="C42">
        <v>1</v>
      </c>
      <c r="D42" t="s">
        <v>99</v>
      </c>
      <c r="E42" s="24" t="s">
        <v>275</v>
      </c>
      <c r="F42" t="s">
        <v>100</v>
      </c>
      <c r="G42">
        <v>19.2873142113983</v>
      </c>
    </row>
    <row r="43" spans="1:16" x14ac:dyDescent="0.2">
      <c r="A43" t="s">
        <v>14</v>
      </c>
      <c r="B43" t="s">
        <v>15</v>
      </c>
      <c r="C43">
        <v>1</v>
      </c>
      <c r="D43" t="s">
        <v>101</v>
      </c>
      <c r="E43" s="24" t="s">
        <v>276</v>
      </c>
      <c r="F43" t="s">
        <v>102</v>
      </c>
      <c r="G43">
        <v>19.211807392927099</v>
      </c>
    </row>
    <row r="44" spans="1:16" x14ac:dyDescent="0.2">
      <c r="A44" t="s">
        <v>14</v>
      </c>
      <c r="B44" t="s">
        <v>15</v>
      </c>
      <c r="C44">
        <v>1</v>
      </c>
      <c r="D44" t="s">
        <v>103</v>
      </c>
      <c r="E44" s="25" t="s">
        <v>277</v>
      </c>
      <c r="F44" t="s">
        <v>104</v>
      </c>
      <c r="G44">
        <v>22.4502149513342</v>
      </c>
      <c r="H44">
        <f>AVERAGE(G44:G46)</f>
        <v>22.522802240737899</v>
      </c>
      <c r="I44">
        <f>STDEV(G44:G46)</f>
        <v>0.26160100608015829</v>
      </c>
    </row>
    <row r="45" spans="1:16" x14ac:dyDescent="0.2">
      <c r="A45" t="s">
        <v>14</v>
      </c>
      <c r="B45" t="s">
        <v>15</v>
      </c>
      <c r="C45">
        <v>1</v>
      </c>
      <c r="D45" t="s">
        <v>105</v>
      </c>
      <c r="E45" s="25" t="s">
        <v>278</v>
      </c>
      <c r="F45" t="s">
        <v>106</v>
      </c>
      <c r="G45">
        <v>22.813031704978702</v>
      </c>
    </row>
    <row r="46" spans="1:16" x14ac:dyDescent="0.2">
      <c r="A46" t="s">
        <v>14</v>
      </c>
      <c r="B46" t="s">
        <v>15</v>
      </c>
      <c r="C46">
        <v>1</v>
      </c>
      <c r="D46" t="s">
        <v>107</v>
      </c>
      <c r="E46" s="25" t="s">
        <v>279</v>
      </c>
      <c r="F46" t="s">
        <v>108</v>
      </c>
      <c r="G46">
        <v>22.3051600659008</v>
      </c>
    </row>
    <row r="47" spans="1:16" x14ac:dyDescent="0.2">
      <c r="A47" t="s">
        <v>14</v>
      </c>
      <c r="B47" t="s">
        <v>15</v>
      </c>
      <c r="C47">
        <v>1</v>
      </c>
      <c r="D47" t="s">
        <v>109</v>
      </c>
      <c r="E47" s="25" t="s">
        <v>280</v>
      </c>
      <c r="F47" t="s">
        <v>110</v>
      </c>
      <c r="G47">
        <v>19.956945266391699</v>
      </c>
      <c r="H47">
        <f>AVERAGE(G47:G49)</f>
        <v>19.716768958953633</v>
      </c>
      <c r="I47">
        <f>STDEV(G47:G49)</f>
        <v>0.21893960061757725</v>
      </c>
    </row>
    <row r="48" spans="1:16" x14ac:dyDescent="0.2">
      <c r="A48" t="s">
        <v>14</v>
      </c>
      <c r="B48" t="s">
        <v>15</v>
      </c>
      <c r="C48">
        <v>1</v>
      </c>
      <c r="D48" t="s">
        <v>111</v>
      </c>
      <c r="E48" s="25" t="s">
        <v>281</v>
      </c>
      <c r="F48" t="s">
        <v>112</v>
      </c>
      <c r="G48">
        <v>19.665025920112299</v>
      </c>
    </row>
    <row r="49" spans="1:9" x14ac:dyDescent="0.2">
      <c r="A49" t="s">
        <v>14</v>
      </c>
      <c r="B49" t="s">
        <v>15</v>
      </c>
      <c r="C49">
        <v>1</v>
      </c>
      <c r="D49" t="s">
        <v>113</v>
      </c>
      <c r="E49" s="25" t="s">
        <v>282</v>
      </c>
      <c r="F49" t="s">
        <v>114</v>
      </c>
      <c r="G49">
        <v>19.528335690356901</v>
      </c>
    </row>
    <row r="50" spans="1:9" x14ac:dyDescent="0.2">
      <c r="A50" t="s">
        <v>14</v>
      </c>
      <c r="B50" t="s">
        <v>15</v>
      </c>
      <c r="C50">
        <v>1</v>
      </c>
      <c r="D50" t="s">
        <v>115</v>
      </c>
      <c r="E50" s="24" t="s">
        <v>283</v>
      </c>
      <c r="F50" t="s">
        <v>116</v>
      </c>
      <c r="G50">
        <v>20.171491388643599</v>
      </c>
      <c r="H50">
        <f>AVERAGE(G50:G52)</f>
        <v>20.474338680567168</v>
      </c>
      <c r="I50">
        <f>STDEV(G50:G52)</f>
        <v>0.26254625897007128</v>
      </c>
    </row>
    <row r="51" spans="1:9" x14ac:dyDescent="0.2">
      <c r="A51" t="s">
        <v>14</v>
      </c>
      <c r="B51" t="s">
        <v>15</v>
      </c>
      <c r="C51">
        <v>1</v>
      </c>
      <c r="D51" t="s">
        <v>117</v>
      </c>
      <c r="E51" s="24" t="s">
        <v>284</v>
      </c>
      <c r="F51" t="s">
        <v>118</v>
      </c>
      <c r="G51">
        <v>20.6137966911467</v>
      </c>
    </row>
    <row r="52" spans="1:9" x14ac:dyDescent="0.2">
      <c r="A52" t="s">
        <v>14</v>
      </c>
      <c r="B52" t="s">
        <v>15</v>
      </c>
      <c r="C52">
        <v>1</v>
      </c>
      <c r="D52" t="s">
        <v>119</v>
      </c>
      <c r="E52" s="24" t="s">
        <v>285</v>
      </c>
      <c r="F52" t="s">
        <v>120</v>
      </c>
      <c r="G52">
        <v>20.6377279619112</v>
      </c>
    </row>
    <row r="53" spans="1:9" x14ac:dyDescent="0.2">
      <c r="A53" t="s">
        <v>14</v>
      </c>
      <c r="B53" t="s">
        <v>15</v>
      </c>
      <c r="C53">
        <v>1</v>
      </c>
      <c r="D53" t="s">
        <v>121</v>
      </c>
      <c r="E53" s="24" t="s">
        <v>286</v>
      </c>
      <c r="F53" t="s">
        <v>122</v>
      </c>
      <c r="G53">
        <v>19.515044835537001</v>
      </c>
      <c r="H53">
        <f>AVERAGE(G53:G55)</f>
        <v>19.7391137389092</v>
      </c>
      <c r="I53">
        <f>STDEV(G53:G55)</f>
        <v>0.19743911288465743</v>
      </c>
    </row>
    <row r="54" spans="1:9" x14ac:dyDescent="0.2">
      <c r="A54" t="s">
        <v>14</v>
      </c>
      <c r="B54" t="s">
        <v>15</v>
      </c>
      <c r="C54">
        <v>1</v>
      </c>
      <c r="D54" t="s">
        <v>123</v>
      </c>
      <c r="E54" s="24" t="s">
        <v>287</v>
      </c>
      <c r="F54" t="s">
        <v>124</v>
      </c>
      <c r="G54">
        <v>19.814719517783001</v>
      </c>
    </row>
    <row r="55" spans="1:9" x14ac:dyDescent="0.2">
      <c r="A55" t="s">
        <v>14</v>
      </c>
      <c r="B55" t="s">
        <v>15</v>
      </c>
      <c r="C55">
        <v>1</v>
      </c>
      <c r="D55" t="s">
        <v>125</v>
      </c>
      <c r="E55" s="24" t="s">
        <v>288</v>
      </c>
      <c r="F55" t="s">
        <v>126</v>
      </c>
      <c r="G55">
        <v>19.887576863407599</v>
      </c>
    </row>
    <row r="56" spans="1:9" x14ac:dyDescent="0.2">
      <c r="A56" t="s">
        <v>14</v>
      </c>
      <c r="B56" t="s">
        <v>15</v>
      </c>
      <c r="C56">
        <v>1</v>
      </c>
      <c r="D56" t="s">
        <v>127</v>
      </c>
      <c r="E56" s="25" t="s">
        <v>289</v>
      </c>
      <c r="F56" t="s">
        <v>128</v>
      </c>
      <c r="G56">
        <v>23.8143874877609</v>
      </c>
      <c r="H56">
        <f>AVERAGE(G56:G58)</f>
        <v>23.507323078166735</v>
      </c>
      <c r="I56">
        <f>STDEV(G56:G58)</f>
        <v>0.51568420807559123</v>
      </c>
    </row>
    <row r="57" spans="1:9" x14ac:dyDescent="0.2">
      <c r="A57" t="s">
        <v>14</v>
      </c>
      <c r="B57" t="s">
        <v>15</v>
      </c>
      <c r="C57">
        <v>1</v>
      </c>
      <c r="D57" t="s">
        <v>129</v>
      </c>
      <c r="E57" s="25" t="s">
        <v>290</v>
      </c>
      <c r="F57" t="s">
        <v>130</v>
      </c>
      <c r="G57">
        <v>23.795620918442399</v>
      </c>
    </row>
    <row r="58" spans="1:9" x14ac:dyDescent="0.2">
      <c r="A58" t="s">
        <v>14</v>
      </c>
      <c r="B58" t="s">
        <v>15</v>
      </c>
      <c r="C58">
        <v>1</v>
      </c>
      <c r="D58" t="s">
        <v>131</v>
      </c>
      <c r="E58" s="25" t="s">
        <v>291</v>
      </c>
      <c r="F58" t="s">
        <v>132</v>
      </c>
      <c r="G58">
        <v>22.911960828296898</v>
      </c>
    </row>
    <row r="59" spans="1:9" x14ac:dyDescent="0.2">
      <c r="A59" t="s">
        <v>14</v>
      </c>
      <c r="B59" t="s">
        <v>15</v>
      </c>
      <c r="C59">
        <v>1</v>
      </c>
      <c r="D59" t="s">
        <v>133</v>
      </c>
      <c r="E59" s="25" t="s">
        <v>292</v>
      </c>
      <c r="F59" t="s">
        <v>134</v>
      </c>
      <c r="G59">
        <v>20.4889877543567</v>
      </c>
      <c r="H59">
        <f>AVERAGE(G59:G61)</f>
        <v>20.489453841703199</v>
      </c>
      <c r="I59">
        <f>STDEV(G59:G61)</f>
        <v>0.21456369211873744</v>
      </c>
    </row>
    <row r="60" spans="1:9" x14ac:dyDescent="0.2">
      <c r="A60" t="s">
        <v>14</v>
      </c>
      <c r="B60" t="s">
        <v>15</v>
      </c>
      <c r="C60">
        <v>1</v>
      </c>
      <c r="D60" t="s">
        <v>135</v>
      </c>
      <c r="E60" s="25" t="s">
        <v>293</v>
      </c>
      <c r="F60" t="s">
        <v>136</v>
      </c>
      <c r="G60">
        <v>20.704250197821899</v>
      </c>
    </row>
    <row r="61" spans="1:9" x14ac:dyDescent="0.2">
      <c r="A61" t="s">
        <v>14</v>
      </c>
      <c r="B61" t="s">
        <v>15</v>
      </c>
      <c r="C61">
        <v>1</v>
      </c>
      <c r="D61" t="s">
        <v>137</v>
      </c>
      <c r="E61" s="25" t="s">
        <v>294</v>
      </c>
      <c r="F61" t="s">
        <v>138</v>
      </c>
      <c r="G61">
        <v>20.275123572931001</v>
      </c>
    </row>
    <row r="62" spans="1:9" x14ac:dyDescent="0.2">
      <c r="A62" t="s">
        <v>14</v>
      </c>
      <c r="B62" t="s">
        <v>15</v>
      </c>
      <c r="C62">
        <v>1</v>
      </c>
      <c r="D62" t="s">
        <v>139</v>
      </c>
      <c r="E62" s="24" t="s">
        <v>295</v>
      </c>
      <c r="F62" t="s">
        <v>140</v>
      </c>
      <c r="G62">
        <v>17.932978212684301</v>
      </c>
      <c r="H62">
        <f>AVERAGE(G62:G64)</f>
        <v>18.267474350513904</v>
      </c>
      <c r="I62">
        <f>STDEV(G62:G64)</f>
        <v>0.32256635468649464</v>
      </c>
    </row>
    <row r="63" spans="1:9" x14ac:dyDescent="0.2">
      <c r="A63" t="s">
        <v>14</v>
      </c>
      <c r="B63" t="s">
        <v>15</v>
      </c>
      <c r="C63">
        <v>1</v>
      </c>
      <c r="D63" t="s">
        <v>141</v>
      </c>
      <c r="E63" s="24" t="s">
        <v>296</v>
      </c>
      <c r="F63" t="s">
        <v>142</v>
      </c>
      <c r="G63">
        <v>18.292830546833599</v>
      </c>
    </row>
    <row r="64" spans="1:9" x14ac:dyDescent="0.2">
      <c r="A64" t="s">
        <v>14</v>
      </c>
      <c r="B64" t="s">
        <v>15</v>
      </c>
      <c r="C64">
        <v>1</v>
      </c>
      <c r="D64" t="s">
        <v>143</v>
      </c>
      <c r="E64" s="24" t="s">
        <v>297</v>
      </c>
      <c r="F64" t="s">
        <v>144</v>
      </c>
      <c r="G64">
        <v>18.576614292023802</v>
      </c>
    </row>
    <row r="65" spans="1:9" x14ac:dyDescent="0.2">
      <c r="A65" t="s">
        <v>14</v>
      </c>
      <c r="B65" t="s">
        <v>15</v>
      </c>
      <c r="C65">
        <v>1</v>
      </c>
      <c r="D65" t="s">
        <v>145</v>
      </c>
      <c r="E65" s="24" t="s">
        <v>298</v>
      </c>
      <c r="F65" t="s">
        <v>146</v>
      </c>
      <c r="G65">
        <v>19.9427181378448</v>
      </c>
      <c r="H65">
        <f>AVERAGE(G65:G67)</f>
        <v>20.503145926563601</v>
      </c>
      <c r="I65">
        <f>STDEV(G65:G67)</f>
        <v>0.48584195134218822</v>
      </c>
    </row>
    <row r="66" spans="1:9" x14ac:dyDescent="0.2">
      <c r="A66" t="s">
        <v>14</v>
      </c>
      <c r="B66" t="s">
        <v>15</v>
      </c>
      <c r="C66">
        <v>1</v>
      </c>
      <c r="D66" t="s">
        <v>147</v>
      </c>
      <c r="E66" s="24" t="s">
        <v>299</v>
      </c>
      <c r="F66" t="s">
        <v>148</v>
      </c>
      <c r="G66">
        <v>20.761384336677999</v>
      </c>
    </row>
    <row r="67" spans="1:9" x14ac:dyDescent="0.2">
      <c r="A67" t="s">
        <v>14</v>
      </c>
      <c r="B67" t="s">
        <v>15</v>
      </c>
      <c r="C67">
        <v>1</v>
      </c>
      <c r="D67" t="s">
        <v>149</v>
      </c>
      <c r="E67" s="24" t="s">
        <v>300</v>
      </c>
      <c r="F67" t="s">
        <v>150</v>
      </c>
      <c r="G67">
        <v>20.805335305168001</v>
      </c>
    </row>
    <row r="68" spans="1:9" x14ac:dyDescent="0.2">
      <c r="A68" t="s">
        <v>14</v>
      </c>
      <c r="B68" t="s">
        <v>15</v>
      </c>
      <c r="C68">
        <v>1</v>
      </c>
      <c r="D68" t="s">
        <v>151</v>
      </c>
      <c r="E68" s="25" t="s">
        <v>301</v>
      </c>
      <c r="F68" t="s">
        <v>152</v>
      </c>
      <c r="G68">
        <v>20.305904695686799</v>
      </c>
      <c r="H68">
        <f>AVERAGE(G68:G70)</f>
        <v>19.768610662059235</v>
      </c>
      <c r="I68">
        <f>STDEV(G68:G70)</f>
        <v>0.66994111962521019</v>
      </c>
    </row>
    <row r="69" spans="1:9" x14ac:dyDescent="0.2">
      <c r="A69" t="s">
        <v>14</v>
      </c>
      <c r="B69" t="s">
        <v>15</v>
      </c>
      <c r="C69">
        <v>1</v>
      </c>
      <c r="D69" t="s">
        <v>153</v>
      </c>
      <c r="E69" s="25" t="s">
        <v>302</v>
      </c>
      <c r="F69" t="s">
        <v>154</v>
      </c>
      <c r="G69">
        <v>19.981946471532702</v>
      </c>
    </row>
    <row r="70" spans="1:9" x14ac:dyDescent="0.2">
      <c r="A70" t="s">
        <v>14</v>
      </c>
      <c r="B70" t="s">
        <v>15</v>
      </c>
      <c r="C70">
        <v>1</v>
      </c>
      <c r="D70" t="s">
        <v>155</v>
      </c>
      <c r="E70" s="25" t="s">
        <v>303</v>
      </c>
      <c r="F70" t="s">
        <v>156</v>
      </c>
      <c r="G70">
        <v>19.0179808189582</v>
      </c>
    </row>
    <row r="71" spans="1:9" x14ac:dyDescent="0.2">
      <c r="A71" t="s">
        <v>14</v>
      </c>
      <c r="B71" t="s">
        <v>15</v>
      </c>
      <c r="C71">
        <v>1</v>
      </c>
      <c r="D71" t="s">
        <v>157</v>
      </c>
      <c r="E71" s="25" t="s">
        <v>304</v>
      </c>
      <c r="F71" t="s">
        <v>158</v>
      </c>
      <c r="G71">
        <v>21.7243607879237</v>
      </c>
      <c r="H71">
        <f>AVERAGE(G71:G73)</f>
        <v>21.721561339029233</v>
      </c>
      <c r="I71">
        <f>STDEV(G71:G73)</f>
        <v>0.22610454417913234</v>
      </c>
    </row>
    <row r="72" spans="1:9" x14ac:dyDescent="0.2">
      <c r="A72" t="s">
        <v>14</v>
      </c>
      <c r="B72" t="s">
        <v>15</v>
      </c>
      <c r="C72">
        <v>1</v>
      </c>
      <c r="D72" t="s">
        <v>159</v>
      </c>
      <c r="E72" s="25" t="s">
        <v>305</v>
      </c>
      <c r="F72" t="s">
        <v>160</v>
      </c>
      <c r="G72">
        <v>21.946253160670899</v>
      </c>
    </row>
    <row r="73" spans="1:9" x14ac:dyDescent="0.2">
      <c r="A73" t="s">
        <v>14</v>
      </c>
      <c r="B73" t="s">
        <v>15</v>
      </c>
      <c r="C73">
        <v>1</v>
      </c>
      <c r="D73" t="s">
        <v>161</v>
      </c>
      <c r="E73" s="25" t="s">
        <v>306</v>
      </c>
      <c r="F73" t="s">
        <v>162</v>
      </c>
      <c r="G73">
        <v>21.494070068493102</v>
      </c>
    </row>
    <row r="74" spans="1:9" x14ac:dyDescent="0.2">
      <c r="A74" t="s">
        <v>14</v>
      </c>
      <c r="B74" t="s">
        <v>15</v>
      </c>
      <c r="C74">
        <v>1</v>
      </c>
      <c r="D74" t="s">
        <v>163</v>
      </c>
      <c r="E74" s="24" t="s">
        <v>307</v>
      </c>
      <c r="F74" t="s">
        <v>164</v>
      </c>
      <c r="G74">
        <v>18.244516132676001</v>
      </c>
      <c r="H74">
        <f>AVERAGE(G74:G76)</f>
        <v>18.449125633365835</v>
      </c>
      <c r="I74">
        <f>STDEV(G74:G76)</f>
        <v>0.20131459645154329</v>
      </c>
    </row>
    <row r="75" spans="1:9" x14ac:dyDescent="0.2">
      <c r="A75" t="s">
        <v>14</v>
      </c>
      <c r="B75" t="s">
        <v>15</v>
      </c>
      <c r="C75">
        <v>1</v>
      </c>
      <c r="D75" t="s">
        <v>165</v>
      </c>
      <c r="E75" s="24" t="s">
        <v>308</v>
      </c>
      <c r="F75" t="s">
        <v>166</v>
      </c>
      <c r="G75">
        <v>18.455885729673799</v>
      </c>
    </row>
    <row r="76" spans="1:9" x14ac:dyDescent="0.2">
      <c r="A76" t="s">
        <v>14</v>
      </c>
      <c r="B76" t="s">
        <v>15</v>
      </c>
      <c r="C76">
        <v>1</v>
      </c>
      <c r="D76" t="s">
        <v>167</v>
      </c>
      <c r="E76" s="24" t="s">
        <v>309</v>
      </c>
      <c r="F76" t="s">
        <v>168</v>
      </c>
      <c r="G76">
        <v>18.646975037747701</v>
      </c>
    </row>
    <row r="77" spans="1:9" x14ac:dyDescent="0.2">
      <c r="A77" t="s">
        <v>14</v>
      </c>
      <c r="B77" t="s">
        <v>15</v>
      </c>
      <c r="C77">
        <v>1</v>
      </c>
      <c r="D77" t="s">
        <v>169</v>
      </c>
      <c r="E77" s="24" t="s">
        <v>310</v>
      </c>
      <c r="F77" t="s">
        <v>170</v>
      </c>
      <c r="G77">
        <v>21.644175181909699</v>
      </c>
      <c r="H77">
        <f>AVERAGE(G77:G79)</f>
        <v>21.920364580757198</v>
      </c>
      <c r="I77">
        <f>STDEV(G77:G79)</f>
        <v>0.26986024216765814</v>
      </c>
    </row>
    <row r="78" spans="1:9" x14ac:dyDescent="0.2">
      <c r="A78" t="s">
        <v>14</v>
      </c>
      <c r="B78" t="s">
        <v>15</v>
      </c>
      <c r="C78">
        <v>1</v>
      </c>
      <c r="D78" t="s">
        <v>171</v>
      </c>
      <c r="E78" s="24" t="s">
        <v>311</v>
      </c>
      <c r="F78" t="s">
        <v>172</v>
      </c>
      <c r="G78">
        <v>21.933502838666399</v>
      </c>
    </row>
    <row r="79" spans="1:9" x14ac:dyDescent="0.2">
      <c r="A79" t="s">
        <v>14</v>
      </c>
      <c r="B79" t="s">
        <v>15</v>
      </c>
      <c r="C79">
        <v>1</v>
      </c>
      <c r="D79" t="s">
        <v>173</v>
      </c>
      <c r="E79" s="24" t="s">
        <v>312</v>
      </c>
      <c r="F79" t="s">
        <v>174</v>
      </c>
      <c r="G79">
        <v>22.1834157216955</v>
      </c>
    </row>
    <row r="80" spans="1:9" x14ac:dyDescent="0.2">
      <c r="A80" t="s">
        <v>14</v>
      </c>
      <c r="B80" t="s">
        <v>15</v>
      </c>
      <c r="C80">
        <v>1</v>
      </c>
      <c r="D80" t="s">
        <v>175</v>
      </c>
      <c r="E80" s="25" t="s">
        <v>313</v>
      </c>
      <c r="F80" t="s">
        <v>176</v>
      </c>
      <c r="G80">
        <v>20.764313863972301</v>
      </c>
      <c r="H80">
        <f>AVERAGE(G80:G82)</f>
        <v>20.783807318855036</v>
      </c>
      <c r="I80">
        <f>STDEV(G80:G82)</f>
        <v>0.14931607080680248</v>
      </c>
    </row>
    <row r="81" spans="1:9" x14ac:dyDescent="0.2">
      <c r="A81" t="s">
        <v>14</v>
      </c>
      <c r="B81" t="s">
        <v>15</v>
      </c>
      <c r="C81">
        <v>1</v>
      </c>
      <c r="D81" t="s">
        <v>177</v>
      </c>
      <c r="E81" s="25" t="s">
        <v>314</v>
      </c>
      <c r="F81" t="s">
        <v>178</v>
      </c>
      <c r="G81">
        <v>20.941912709385999</v>
      </c>
    </row>
    <row r="82" spans="1:9" x14ac:dyDescent="0.2">
      <c r="A82" t="s">
        <v>14</v>
      </c>
      <c r="B82" t="s">
        <v>15</v>
      </c>
      <c r="C82">
        <v>1</v>
      </c>
      <c r="D82" t="s">
        <v>179</v>
      </c>
      <c r="E82" s="25" t="s">
        <v>315</v>
      </c>
      <c r="F82" t="s">
        <v>180</v>
      </c>
      <c r="G82">
        <v>20.645195383206801</v>
      </c>
    </row>
    <row r="83" spans="1:9" x14ac:dyDescent="0.2">
      <c r="A83" t="s">
        <v>14</v>
      </c>
      <c r="B83" t="s">
        <v>15</v>
      </c>
      <c r="C83">
        <v>1</v>
      </c>
      <c r="D83" t="s">
        <v>181</v>
      </c>
      <c r="E83" s="25" t="s">
        <v>316</v>
      </c>
      <c r="F83" t="s">
        <v>182</v>
      </c>
      <c r="G83">
        <v>23.253547552056101</v>
      </c>
      <c r="H83">
        <f>AVERAGE(G83:G85)</f>
        <v>23.231020776152903</v>
      </c>
      <c r="I83">
        <f>STDEV(G83:G85)</f>
        <v>0.27449688886324553</v>
      </c>
    </row>
    <row r="84" spans="1:9" x14ac:dyDescent="0.2">
      <c r="A84" t="s">
        <v>14</v>
      </c>
      <c r="B84" t="s">
        <v>15</v>
      </c>
      <c r="C84">
        <v>1</v>
      </c>
      <c r="D84" t="s">
        <v>183</v>
      </c>
      <c r="E84" s="25" t="s">
        <v>317</v>
      </c>
      <c r="F84" t="s">
        <v>184</v>
      </c>
      <c r="G84">
        <v>23.493560146169798</v>
      </c>
    </row>
    <row r="85" spans="1:9" x14ac:dyDescent="0.2">
      <c r="A85" t="s">
        <v>14</v>
      </c>
      <c r="B85" t="s">
        <v>15</v>
      </c>
      <c r="C85">
        <v>1</v>
      </c>
      <c r="D85" t="s">
        <v>185</v>
      </c>
      <c r="E85" s="25" t="s">
        <v>318</v>
      </c>
      <c r="F85" t="s">
        <v>186</v>
      </c>
      <c r="G85">
        <v>22.945954630232801</v>
      </c>
    </row>
    <row r="86" spans="1:9" x14ac:dyDescent="0.2">
      <c r="A86" t="s">
        <v>14</v>
      </c>
      <c r="B86" t="s">
        <v>15</v>
      </c>
      <c r="C86">
        <v>1</v>
      </c>
      <c r="D86" t="s">
        <v>187</v>
      </c>
      <c r="E86" s="24" t="s">
        <v>319</v>
      </c>
      <c r="F86" t="s">
        <v>188</v>
      </c>
      <c r="G86">
        <v>18.790320360413901</v>
      </c>
      <c r="H86">
        <f>AVERAGE(G86:G88)</f>
        <v>18.858474393645398</v>
      </c>
      <c r="I86">
        <f>STDEV(G86:G88)</f>
        <v>6.6044224557300371E-2</v>
      </c>
    </row>
    <row r="87" spans="1:9" x14ac:dyDescent="0.2">
      <c r="A87" t="s">
        <v>14</v>
      </c>
      <c r="B87" t="s">
        <v>15</v>
      </c>
      <c r="C87">
        <v>1</v>
      </c>
      <c r="D87" t="s">
        <v>189</v>
      </c>
      <c r="E87" s="24" t="s">
        <v>320</v>
      </c>
      <c r="F87" t="s">
        <v>190</v>
      </c>
      <c r="G87">
        <v>18.8629184824091</v>
      </c>
    </row>
    <row r="88" spans="1:9" x14ac:dyDescent="0.2">
      <c r="A88" t="s">
        <v>14</v>
      </c>
      <c r="B88" t="s">
        <v>15</v>
      </c>
      <c r="C88">
        <v>1</v>
      </c>
      <c r="D88" t="s">
        <v>191</v>
      </c>
      <c r="E88" s="24" t="s">
        <v>321</v>
      </c>
      <c r="F88" t="s">
        <v>192</v>
      </c>
      <c r="G88">
        <v>18.922184338113201</v>
      </c>
    </row>
    <row r="89" spans="1:9" x14ac:dyDescent="0.2">
      <c r="A89" t="s">
        <v>14</v>
      </c>
      <c r="B89" t="s">
        <v>15</v>
      </c>
      <c r="C89">
        <v>1</v>
      </c>
      <c r="D89" t="s">
        <v>199</v>
      </c>
      <c r="E89" s="25" t="s">
        <v>322</v>
      </c>
      <c r="F89" t="s">
        <v>200</v>
      </c>
      <c r="G89">
        <v>20.507458244253002</v>
      </c>
      <c r="H89">
        <f>AVERAGE(G89:G91)</f>
        <v>20.584605658156665</v>
      </c>
      <c r="I89">
        <f>STDEV(G89:G91)</f>
        <v>0.12919092203452631</v>
      </c>
    </row>
    <row r="90" spans="1:9" x14ac:dyDescent="0.2">
      <c r="A90" t="s">
        <v>14</v>
      </c>
      <c r="B90" t="s">
        <v>15</v>
      </c>
      <c r="C90">
        <v>1</v>
      </c>
      <c r="D90" t="s">
        <v>201</v>
      </c>
      <c r="E90" s="25" t="s">
        <v>323</v>
      </c>
      <c r="F90" t="s">
        <v>202</v>
      </c>
      <c r="G90">
        <v>20.733752877904799</v>
      </c>
    </row>
    <row r="91" spans="1:9" x14ac:dyDescent="0.2">
      <c r="A91" t="s">
        <v>14</v>
      </c>
      <c r="B91" t="s">
        <v>15</v>
      </c>
      <c r="C91">
        <v>1</v>
      </c>
      <c r="D91" t="s">
        <v>203</v>
      </c>
      <c r="E91" s="25" t="s">
        <v>324</v>
      </c>
      <c r="F91" t="s">
        <v>204</v>
      </c>
      <c r="G91">
        <v>20.512605852312198</v>
      </c>
    </row>
    <row r="99" spans="1:9" x14ac:dyDescent="0.2">
      <c r="A99" t="s">
        <v>14</v>
      </c>
      <c r="B99" t="s">
        <v>15</v>
      </c>
      <c r="C99">
        <v>1</v>
      </c>
      <c r="D99" t="s">
        <v>193</v>
      </c>
      <c r="F99" t="s">
        <v>194</v>
      </c>
      <c r="G99">
        <v>30.824150933326798</v>
      </c>
      <c r="H99">
        <f>AVERAGE(G99:G101)</f>
        <v>31.14210237057063</v>
      </c>
      <c r="I99">
        <f>STDEV(G99:G101)</f>
        <v>0.40280342504441202</v>
      </c>
    </row>
    <row r="100" spans="1:9" x14ac:dyDescent="0.2">
      <c r="A100" t="s">
        <v>14</v>
      </c>
      <c r="B100" t="s">
        <v>15</v>
      </c>
      <c r="C100">
        <v>1</v>
      </c>
      <c r="D100" t="s">
        <v>195</v>
      </c>
      <c r="F100" t="s">
        <v>196</v>
      </c>
      <c r="G100">
        <v>31.007086997672001</v>
      </c>
    </row>
    <row r="101" spans="1:9" x14ac:dyDescent="0.2">
      <c r="A101" t="s">
        <v>14</v>
      </c>
      <c r="B101" t="s">
        <v>15</v>
      </c>
      <c r="C101">
        <v>1</v>
      </c>
      <c r="D101" t="s">
        <v>197</v>
      </c>
      <c r="F101" t="s">
        <v>198</v>
      </c>
      <c r="G101">
        <v>31.5950691807131</v>
      </c>
    </row>
    <row r="102" spans="1:9" x14ac:dyDescent="0.2">
      <c r="A102" t="s">
        <v>14</v>
      </c>
      <c r="B102" t="s">
        <v>15</v>
      </c>
      <c r="C102">
        <v>1</v>
      </c>
      <c r="D102" t="s">
        <v>205</v>
      </c>
      <c r="F102" t="s">
        <v>206</v>
      </c>
      <c r="G102">
        <v>30.8473375240393</v>
      </c>
      <c r="H102">
        <f>AVERAGE(G102:G104)</f>
        <v>30.932049178432067</v>
      </c>
      <c r="I102">
        <f>STDEV(G102:G104)</f>
        <v>0.46743264155379977</v>
      </c>
    </row>
    <row r="103" spans="1:9" x14ac:dyDescent="0.2">
      <c r="A103" t="s">
        <v>14</v>
      </c>
      <c r="B103" t="s">
        <v>15</v>
      </c>
      <c r="C103">
        <v>1</v>
      </c>
      <c r="D103" t="s">
        <v>207</v>
      </c>
      <c r="F103" t="s">
        <v>208</v>
      </c>
      <c r="G103">
        <v>30.512765291026799</v>
      </c>
    </row>
    <row r="104" spans="1:9" x14ac:dyDescent="0.2">
      <c r="A104" t="s">
        <v>14</v>
      </c>
      <c r="B104" t="s">
        <v>15</v>
      </c>
      <c r="C104">
        <v>1</v>
      </c>
      <c r="D104" t="s">
        <v>209</v>
      </c>
      <c r="F104" t="s">
        <v>210</v>
      </c>
      <c r="G104">
        <v>31.4360447202301</v>
      </c>
    </row>
  </sheetData>
  <mergeCells count="10">
    <mergeCell ref="M23:M25"/>
    <mergeCell ref="M26:M28"/>
    <mergeCell ref="M29:M31"/>
    <mergeCell ref="M32:M34"/>
    <mergeCell ref="M3:M5"/>
    <mergeCell ref="M6:M8"/>
    <mergeCell ref="M9:M11"/>
    <mergeCell ref="M12:M14"/>
    <mergeCell ref="M15:M17"/>
    <mergeCell ref="M20:M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0DEFE-F3AC-43DB-84AD-AD6A6AC974D8}">
  <dimension ref="A1:Y45"/>
  <sheetViews>
    <sheetView topLeftCell="A13" workbookViewId="0">
      <selection activeCell="J20" sqref="J20"/>
    </sheetView>
  </sheetViews>
  <sheetFormatPr baseColWidth="10" defaultColWidth="8.83203125" defaultRowHeight="15" x14ac:dyDescent="0.2"/>
  <cols>
    <col min="5" max="5" width="16" bestFit="1" customWidth="1"/>
    <col min="23" max="23" width="11.6640625" bestFit="1" customWidth="1"/>
  </cols>
  <sheetData>
    <row r="1" spans="1:24" x14ac:dyDescent="0.2">
      <c r="C1" t="s">
        <v>325</v>
      </c>
      <c r="D1" t="s">
        <v>326</v>
      </c>
      <c r="E1" t="s">
        <v>337</v>
      </c>
      <c r="F1" t="s">
        <v>338</v>
      </c>
    </row>
    <row r="2" spans="1:24" x14ac:dyDescent="0.2">
      <c r="A2" s="30" t="s">
        <v>327</v>
      </c>
      <c r="B2" s="26">
        <v>1</v>
      </c>
      <c r="C2">
        <v>18.631798923520901</v>
      </c>
      <c r="D2">
        <v>1.1277697620326318E-2</v>
      </c>
      <c r="E2">
        <f>AVERAGE(C2:C4)</f>
        <v>18.701414947498467</v>
      </c>
      <c r="F2">
        <f>STDEV(C2:C4)</f>
        <v>0.47260983010331137</v>
      </c>
    </row>
    <row r="3" spans="1:24" x14ac:dyDescent="0.2">
      <c r="A3" s="30"/>
      <c r="B3" s="26">
        <v>2</v>
      </c>
      <c r="C3">
        <v>18.267474350513904</v>
      </c>
      <c r="D3">
        <v>0.32256635468649464</v>
      </c>
    </row>
    <row r="4" spans="1:24" x14ac:dyDescent="0.2">
      <c r="A4" s="30"/>
      <c r="B4" s="26">
        <v>3</v>
      </c>
      <c r="C4">
        <v>19.204971568460596</v>
      </c>
      <c r="D4">
        <v>0.5325634059207649</v>
      </c>
    </row>
    <row r="5" spans="1:24" x14ac:dyDescent="0.2">
      <c r="A5" s="30" t="s">
        <v>328</v>
      </c>
      <c r="B5" s="26">
        <v>1</v>
      </c>
      <c r="C5">
        <v>18.41880618314417</v>
      </c>
      <c r="D5">
        <v>4.9627546044938617E-2</v>
      </c>
      <c r="E5">
        <f>AVERAGE(C5:C7)</f>
        <v>18.667193273432627</v>
      </c>
      <c r="F5">
        <f>STDEV(C5:C7)</f>
        <v>0.4042460004360241</v>
      </c>
    </row>
    <row r="6" spans="1:24" x14ac:dyDescent="0.2">
      <c r="A6" s="30"/>
      <c r="B6" s="26">
        <v>2</v>
      </c>
      <c r="C6">
        <v>18.449125633365835</v>
      </c>
      <c r="D6">
        <v>0.20131459645154329</v>
      </c>
    </row>
    <row r="7" spans="1:24" x14ac:dyDescent="0.2">
      <c r="A7" s="30"/>
      <c r="B7" s="26">
        <v>3</v>
      </c>
      <c r="C7">
        <v>19.133648003787865</v>
      </c>
      <c r="D7">
        <v>0.20428570774815596</v>
      </c>
    </row>
    <row r="8" spans="1:24" x14ac:dyDescent="0.2">
      <c r="A8" s="30" t="s">
        <v>329</v>
      </c>
      <c r="B8" s="26">
        <v>1</v>
      </c>
      <c r="C8">
        <v>22.943213331105067</v>
      </c>
      <c r="D8">
        <v>0.2841698522975421</v>
      </c>
      <c r="E8">
        <f>AVERAGE(C8:C10)</f>
        <v>20.513600487886553</v>
      </c>
      <c r="F8">
        <f>STDEV(C8:C10)</f>
        <v>2.1496849397192883</v>
      </c>
    </row>
    <row r="9" spans="1:24" x14ac:dyDescent="0.2">
      <c r="A9" s="30"/>
      <c r="B9" s="26">
        <v>2</v>
      </c>
      <c r="C9">
        <v>18.858474393645398</v>
      </c>
      <c r="D9">
        <v>6.6044224557300371E-2</v>
      </c>
      <c r="E9">
        <f>AVERAGE(C9:C10)</f>
        <v>19.298794066277299</v>
      </c>
      <c r="F9">
        <f>STDEV(C9:C10)</f>
        <v>0.62270605281571567</v>
      </c>
      <c r="I9" t="s">
        <v>339</v>
      </c>
      <c r="J9">
        <v>148</v>
      </c>
      <c r="K9">
        <v>149</v>
      </c>
      <c r="L9" t="s">
        <v>340</v>
      </c>
      <c r="M9" t="s">
        <v>341</v>
      </c>
    </row>
    <row r="10" spans="1:24" x14ac:dyDescent="0.2">
      <c r="A10" s="30"/>
      <c r="B10" s="26">
        <v>3</v>
      </c>
      <c r="C10">
        <v>19.7391137389092</v>
      </c>
      <c r="D10">
        <v>0.19743911288465743</v>
      </c>
      <c r="I10">
        <v>0</v>
      </c>
      <c r="J10">
        <v>-18.701414947498499</v>
      </c>
      <c r="K10">
        <v>-19.705799366448701</v>
      </c>
      <c r="L10">
        <v>0.47260983010331137</v>
      </c>
      <c r="M10">
        <v>0.2771022700746158</v>
      </c>
    </row>
    <row r="11" spans="1:24" x14ac:dyDescent="0.2">
      <c r="A11" s="30" t="s">
        <v>330</v>
      </c>
      <c r="B11" s="26">
        <v>1</v>
      </c>
      <c r="C11">
        <v>19.441112615741034</v>
      </c>
      <c r="D11">
        <v>0.24075761612738425</v>
      </c>
      <c r="E11">
        <f>AVERAGE(C11:C13)</f>
        <v>19.73952708107468</v>
      </c>
      <c r="F11">
        <f>STDEV(C11:C13)</f>
        <v>0.66655084187999414</v>
      </c>
      <c r="I11">
        <v>1</v>
      </c>
      <c r="J11">
        <v>-18.667193273432598</v>
      </c>
      <c r="K11">
        <v>-20.1016061254217</v>
      </c>
      <c r="L11">
        <v>0.4042460004360241</v>
      </c>
      <c r="M11">
        <v>0.59242023832326185</v>
      </c>
    </row>
    <row r="12" spans="1:24" x14ac:dyDescent="0.2">
      <c r="A12" s="30"/>
      <c r="B12" s="26">
        <v>2</v>
      </c>
      <c r="C12">
        <v>19.274322700919399</v>
      </c>
      <c r="D12">
        <v>0.363100134315541</v>
      </c>
      <c r="I12">
        <v>2</v>
      </c>
      <c r="J12">
        <v>-19.298794066277299</v>
      </c>
      <c r="K12">
        <v>-20.635622209216901</v>
      </c>
      <c r="L12">
        <v>0.62270605281571567</v>
      </c>
      <c r="M12">
        <v>0.17727065783250359</v>
      </c>
      <c r="W12" t="s">
        <v>342</v>
      </c>
    </row>
    <row r="13" spans="1:24" x14ac:dyDescent="0.2">
      <c r="A13" s="30"/>
      <c r="B13" s="26">
        <v>3</v>
      </c>
      <c r="C13">
        <v>20.503145926563601</v>
      </c>
      <c r="D13">
        <v>0.48584195134218822</v>
      </c>
      <c r="I13">
        <v>4</v>
      </c>
      <c r="J13">
        <v>-19.739527081074701</v>
      </c>
      <c r="K13">
        <v>-22.151564002055601</v>
      </c>
      <c r="L13">
        <v>0.66655084187999414</v>
      </c>
      <c r="M13">
        <v>0.40383992969875643</v>
      </c>
      <c r="W13" s="15" t="s">
        <v>343</v>
      </c>
      <c r="X13" s="15" t="s">
        <v>344</v>
      </c>
    </row>
    <row r="14" spans="1:24" x14ac:dyDescent="0.2">
      <c r="A14" s="30" t="s">
        <v>331</v>
      </c>
      <c r="B14" s="26">
        <v>1</v>
      </c>
      <c r="C14">
        <v>20.474338680567168</v>
      </c>
      <c r="D14">
        <v>0.26254625897007128</v>
      </c>
      <c r="E14">
        <f>AVERAGE(C14:C16)</f>
        <v>20.723158078391332</v>
      </c>
      <c r="F14">
        <f>STDEV(C14:C16)</f>
        <v>1.0942240634581388</v>
      </c>
      <c r="I14">
        <v>8</v>
      </c>
      <c r="J14">
        <v>-20.7231580783913</v>
      </c>
      <c r="K14">
        <v>-23.4733208635034</v>
      </c>
      <c r="L14">
        <v>1.0942240634581388</v>
      </c>
      <c r="M14">
        <v>0.22721519172155349</v>
      </c>
      <c r="W14" s="27">
        <v>148</v>
      </c>
      <c r="X14" s="28">
        <f>1/0.2654</f>
        <v>3.7678975131876409</v>
      </c>
    </row>
    <row r="15" spans="1:24" x14ac:dyDescent="0.2">
      <c r="A15" s="30"/>
      <c r="B15" s="26">
        <v>2</v>
      </c>
      <c r="C15">
        <v>19.77477097384963</v>
      </c>
      <c r="D15">
        <v>0.27100545197683007</v>
      </c>
      <c r="W15" s="15">
        <v>149</v>
      </c>
      <c r="X15" s="28">
        <f>1/0.489</f>
        <v>2.0449897750511248</v>
      </c>
    </row>
    <row r="16" spans="1:24" x14ac:dyDescent="0.2">
      <c r="A16" s="30"/>
      <c r="B16" s="26">
        <v>3</v>
      </c>
      <c r="C16">
        <v>21.920364580757198</v>
      </c>
      <c r="D16">
        <v>0.26986024216765814</v>
      </c>
    </row>
    <row r="19" spans="1:6" x14ac:dyDescent="0.2">
      <c r="A19" s="30" t="s">
        <v>332</v>
      </c>
      <c r="B19" s="26">
        <v>1</v>
      </c>
      <c r="C19">
        <v>19.946104454423764</v>
      </c>
      <c r="D19">
        <v>1.3177607846869336E-2</v>
      </c>
      <c r="E19">
        <f>AVERAGE(C19:C21)</f>
        <v>19.705799366448687</v>
      </c>
      <c r="F19">
        <f>STDEV(C19:C21)</f>
        <v>0.2771022700746158</v>
      </c>
    </row>
    <row r="20" spans="1:6" x14ac:dyDescent="0.2">
      <c r="A20" s="30"/>
      <c r="B20" s="26">
        <v>2</v>
      </c>
      <c r="C20">
        <v>19.768610662059235</v>
      </c>
      <c r="D20">
        <v>0.66994111962521019</v>
      </c>
    </row>
    <row r="21" spans="1:6" x14ac:dyDescent="0.2">
      <c r="A21" s="30"/>
      <c r="B21" s="26">
        <v>3</v>
      </c>
      <c r="C21">
        <v>19.402682982863066</v>
      </c>
      <c r="D21">
        <v>0.28433988561450957</v>
      </c>
    </row>
    <row r="22" spans="1:6" x14ac:dyDescent="0.2">
      <c r="A22" s="30" t="s">
        <v>333</v>
      </c>
      <c r="B22" s="26">
        <v>1</v>
      </c>
      <c r="C22">
        <v>19.80424209845653</v>
      </c>
      <c r="D22">
        <v>5.6076988345144102E-2</v>
      </c>
      <c r="E22">
        <f>AVERAGE(C22:C24)</f>
        <v>20.101606125421736</v>
      </c>
      <c r="F22">
        <f>STDEV(C22:C24)</f>
        <v>0.59242023832326185</v>
      </c>
    </row>
    <row r="23" spans="1:6" x14ac:dyDescent="0.2">
      <c r="A23" s="30"/>
      <c r="B23" s="26">
        <v>2</v>
      </c>
      <c r="C23">
        <v>20.783807318855036</v>
      </c>
      <c r="D23">
        <v>0.14931607080680248</v>
      </c>
    </row>
    <row r="24" spans="1:6" x14ac:dyDescent="0.2">
      <c r="A24" s="30"/>
      <c r="B24" s="26">
        <v>3</v>
      </c>
      <c r="C24">
        <v>19.716768958953633</v>
      </c>
      <c r="D24">
        <v>0.21893960061757725</v>
      </c>
    </row>
    <row r="25" spans="1:6" x14ac:dyDescent="0.2">
      <c r="A25" s="30" t="s">
        <v>334</v>
      </c>
      <c r="B25" s="26">
        <v>1</v>
      </c>
      <c r="C25">
        <v>20.8328071277909</v>
      </c>
      <c r="D25">
        <v>0.22507193159025479</v>
      </c>
      <c r="E25">
        <f>AVERAGE(C25:C27)</f>
        <v>20.635622209216919</v>
      </c>
      <c r="F25">
        <f>STDEV(C25:C27)</f>
        <v>0.17727065783250359</v>
      </c>
    </row>
    <row r="26" spans="1:6" x14ac:dyDescent="0.2">
      <c r="A26" s="30"/>
      <c r="B26" s="26">
        <v>2</v>
      </c>
      <c r="C26">
        <v>20.584605658156665</v>
      </c>
      <c r="D26">
        <v>0.12919092203452631</v>
      </c>
    </row>
    <row r="27" spans="1:6" x14ac:dyDescent="0.2">
      <c r="A27" s="30"/>
      <c r="B27" s="26">
        <v>3</v>
      </c>
      <c r="C27">
        <v>20.489453841703199</v>
      </c>
      <c r="D27">
        <v>0.21456369211873744</v>
      </c>
    </row>
    <row r="28" spans="1:6" x14ac:dyDescent="0.2">
      <c r="A28" s="30" t="s">
        <v>335</v>
      </c>
      <c r="B28" s="26">
        <v>1</v>
      </c>
      <c r="C28">
        <v>22.522802240737899</v>
      </c>
      <c r="D28">
        <v>0.26160100608015829</v>
      </c>
      <c r="E28">
        <f>AVERAGE(C28:C30)</f>
        <v>22.151564002055597</v>
      </c>
      <c r="F28">
        <f>STDEV(C28:C30)</f>
        <v>0.40383992969875643</v>
      </c>
    </row>
    <row r="29" spans="1:6" x14ac:dyDescent="0.2">
      <c r="A29" s="30"/>
      <c r="B29" s="26">
        <v>2</v>
      </c>
      <c r="C29">
        <v>22.210328426399666</v>
      </c>
      <c r="D29">
        <v>4.1598162874825262E-2</v>
      </c>
    </row>
    <row r="30" spans="1:6" x14ac:dyDescent="0.2">
      <c r="A30" s="30"/>
      <c r="B30" s="26">
        <v>3</v>
      </c>
      <c r="C30">
        <v>21.721561339029233</v>
      </c>
      <c r="D30">
        <v>0.22610454417913234</v>
      </c>
    </row>
    <row r="31" spans="1:6" x14ac:dyDescent="0.2">
      <c r="A31" s="30" t="s">
        <v>336</v>
      </c>
      <c r="B31" s="26">
        <v>1</v>
      </c>
      <c r="C31">
        <v>23.507323078166735</v>
      </c>
      <c r="D31">
        <v>0.51568420807559123</v>
      </c>
      <c r="E31">
        <f>AVERAGE(C31:C33)</f>
        <v>23.473320863503446</v>
      </c>
      <c r="F31">
        <f>STDEV(C31:C33)</f>
        <v>0.22721519172155349</v>
      </c>
    </row>
    <row r="32" spans="1:6" x14ac:dyDescent="0.2">
      <c r="A32" s="30"/>
      <c r="B32" s="26">
        <v>2</v>
      </c>
      <c r="C32">
        <v>23.6816187361907</v>
      </c>
      <c r="D32">
        <v>4.0214366272054172E-2</v>
      </c>
    </row>
    <row r="33" spans="1:25" x14ac:dyDescent="0.2">
      <c r="A33" s="30"/>
      <c r="B33" s="26">
        <v>3</v>
      </c>
      <c r="C33">
        <v>23.231020776152903</v>
      </c>
      <c r="D33">
        <v>0.27449688886324553</v>
      </c>
      <c r="J33" s="29"/>
    </row>
    <row r="44" spans="1:25" x14ac:dyDescent="0.2">
      <c r="X44" t="s">
        <v>345</v>
      </c>
      <c r="Y44" t="s">
        <v>346</v>
      </c>
    </row>
    <row r="45" spans="1:25" x14ac:dyDescent="0.2">
      <c r="X45">
        <v>148</v>
      </c>
      <c r="Y45">
        <f>1/0.0852</f>
        <v>11.737089201877934</v>
      </c>
    </row>
  </sheetData>
  <mergeCells count="10">
    <mergeCell ref="A22:A24"/>
    <mergeCell ref="A25:A27"/>
    <mergeCell ref="A28:A30"/>
    <mergeCell ref="A31:A33"/>
    <mergeCell ref="A2:A4"/>
    <mergeCell ref="A5:A7"/>
    <mergeCell ref="A8:A10"/>
    <mergeCell ref="A11:A13"/>
    <mergeCell ref="A14:A16"/>
    <mergeCell ref="A19:A2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2B6F0-BE06-412D-9546-FB1F4DBD7CBC}">
  <dimension ref="A1:Y15"/>
  <sheetViews>
    <sheetView workbookViewId="0">
      <selection activeCell="I14" sqref="I14"/>
    </sheetView>
  </sheetViews>
  <sheetFormatPr baseColWidth="10" defaultColWidth="11.83203125" defaultRowHeight="16" x14ac:dyDescent="0.2"/>
  <cols>
    <col min="1" max="1" width="11.83203125" style="1"/>
    <col min="2" max="2" width="25.83203125" style="1" bestFit="1" customWidth="1"/>
    <col min="3" max="3" width="7.5" style="1" bestFit="1" customWidth="1"/>
    <col min="4" max="4" width="5.5" style="1" bestFit="1" customWidth="1"/>
    <col min="5" max="5" width="9.6640625" style="1" customWidth="1"/>
    <col min="6" max="6" width="5.5" style="1" bestFit="1" customWidth="1"/>
    <col min="7" max="7" width="6.1640625" style="1" bestFit="1" customWidth="1"/>
    <col min="8" max="8" width="20.6640625" style="1" bestFit="1" customWidth="1"/>
    <col min="9" max="9" width="10.83203125" style="1" bestFit="1" customWidth="1"/>
    <col min="10" max="10" width="5.5" style="1" bestFit="1" customWidth="1"/>
    <col min="11" max="11" width="8" style="1" bestFit="1" customWidth="1"/>
    <col min="12" max="12" width="5.5" style="1" bestFit="1" customWidth="1"/>
    <col min="13" max="13" width="9.1640625" style="1" bestFit="1" customWidth="1"/>
    <col min="14" max="14" width="8.6640625" style="1" bestFit="1" customWidth="1"/>
    <col min="15" max="15" width="11.5" style="1" bestFit="1" customWidth="1"/>
    <col min="16" max="16" width="2.1640625" style="1" bestFit="1" customWidth="1"/>
    <col min="17" max="17" width="9.5" style="1" bestFit="1" customWidth="1"/>
    <col min="18" max="18" width="11.83203125" style="1"/>
    <col min="19" max="19" width="20.6640625" style="1" bestFit="1" customWidth="1"/>
    <col min="20" max="16384" width="11.83203125" style="1"/>
  </cols>
  <sheetData>
    <row r="1" spans="1:25" x14ac:dyDescent="0.2">
      <c r="C1" s="31" t="s">
        <v>211</v>
      </c>
      <c r="D1" s="31"/>
      <c r="E1" s="31" t="s">
        <v>212</v>
      </c>
      <c r="F1" s="31"/>
    </row>
    <row r="2" spans="1:25" ht="40" x14ac:dyDescent="0.2">
      <c r="B2" s="2" t="s">
        <v>213</v>
      </c>
      <c r="C2" s="3" t="s">
        <v>231</v>
      </c>
      <c r="D2" s="2" t="s">
        <v>214</v>
      </c>
      <c r="E2" s="3" t="s">
        <v>232</v>
      </c>
      <c r="F2" s="2" t="s">
        <v>214</v>
      </c>
      <c r="G2" s="4" t="s">
        <v>215</v>
      </c>
      <c r="H2" s="2"/>
      <c r="I2" s="5" t="s">
        <v>216</v>
      </c>
      <c r="J2" s="3" t="s">
        <v>217</v>
      </c>
      <c r="K2" s="3" t="s">
        <v>218</v>
      </c>
      <c r="L2" s="6" t="s">
        <v>219</v>
      </c>
      <c r="M2" s="7" t="s">
        <v>220</v>
      </c>
      <c r="N2" s="7" t="s">
        <v>221</v>
      </c>
      <c r="O2" s="7" t="s">
        <v>222</v>
      </c>
      <c r="P2" s="7"/>
      <c r="Q2" s="7" t="s">
        <v>223</v>
      </c>
    </row>
    <row r="3" spans="1:25" x14ac:dyDescent="0.2">
      <c r="A3" s="1">
        <v>1</v>
      </c>
      <c r="B3" s="8" t="s">
        <v>233</v>
      </c>
      <c r="C3">
        <v>19.705799366448701</v>
      </c>
      <c r="D3">
        <v>0.2771022700746158</v>
      </c>
      <c r="E3">
        <v>19.705799366448701</v>
      </c>
      <c r="F3">
        <v>0.2771022700746158</v>
      </c>
      <c r="G3" s="12">
        <f t="shared" ref="G3:G8" si="0">(C3-E3)</f>
        <v>0</v>
      </c>
      <c r="H3" s="8" t="s">
        <v>350</v>
      </c>
      <c r="I3" s="12">
        <f>AVERAGE(G3:G4)</f>
        <v>0</v>
      </c>
      <c r="J3" s="12" t="e">
        <f>STDEV(G3:G4)</f>
        <v>#DIV/0!</v>
      </c>
      <c r="K3" s="12">
        <f>I3-$I$3</f>
        <v>0</v>
      </c>
      <c r="L3" s="12" t="e">
        <f>((J3^2)+(J3^2))^(1/2)</f>
        <v>#DIV/0!</v>
      </c>
      <c r="M3" s="13">
        <f>1.8^-(K3)</f>
        <v>1</v>
      </c>
      <c r="N3" s="13" t="e">
        <f>K3+L3</f>
        <v>#DIV/0!</v>
      </c>
      <c r="O3" s="14" t="e">
        <f>1.8^-N3</f>
        <v>#DIV/0!</v>
      </c>
      <c r="P3" s="13" t="s">
        <v>225</v>
      </c>
      <c r="Q3" s="13" t="e">
        <f>M3-O3</f>
        <v>#DIV/0!</v>
      </c>
    </row>
    <row r="4" spans="1:25" x14ac:dyDescent="0.2">
      <c r="A4" s="1">
        <v>2</v>
      </c>
      <c r="B4" s="8"/>
      <c r="C4"/>
      <c r="D4" s="9"/>
      <c r="E4" s="10"/>
      <c r="F4" s="11"/>
      <c r="G4" s="12"/>
      <c r="H4" s="8"/>
      <c r="I4" s="12"/>
      <c r="J4" s="12"/>
      <c r="K4" s="12"/>
      <c r="L4" s="12"/>
      <c r="M4" s="13"/>
      <c r="N4" s="13" t="e">
        <f>K3-L3</f>
        <v>#DIV/0!</v>
      </c>
      <c r="O4" s="14" t="e">
        <f t="shared" ref="O4:O8" si="1">1.8^-N4</f>
        <v>#DIV/0!</v>
      </c>
      <c r="P4" s="13" t="s">
        <v>226</v>
      </c>
      <c r="Q4" s="13" t="e">
        <f>O4-M3</f>
        <v>#DIV/0!</v>
      </c>
    </row>
    <row r="5" spans="1:25" x14ac:dyDescent="0.2">
      <c r="A5" s="1">
        <v>3</v>
      </c>
      <c r="B5" s="8" t="s">
        <v>234</v>
      </c>
      <c r="C5">
        <v>31.14210237057063</v>
      </c>
      <c r="D5" s="9">
        <v>0.40280342504441202</v>
      </c>
      <c r="E5" s="10">
        <v>19.7058</v>
      </c>
      <c r="F5">
        <v>0.2771022700746158</v>
      </c>
      <c r="G5" s="12">
        <f t="shared" si="0"/>
        <v>11.43630237057063</v>
      </c>
      <c r="H5" s="15" t="s">
        <v>351</v>
      </c>
      <c r="I5" s="12">
        <f>AVERAGE(G5,G6)</f>
        <v>11.43630237057063</v>
      </c>
      <c r="J5" s="12" t="e">
        <f>STDEV(G5,G6)</f>
        <v>#DIV/0!</v>
      </c>
      <c r="K5" s="12">
        <f>I5-$I$3</f>
        <v>11.43630237057063</v>
      </c>
      <c r="L5" s="12" t="e">
        <f t="shared" ref="L5:L7" si="2">((J5^2)+(J5^2))^(1/2)</f>
        <v>#DIV/0!</v>
      </c>
      <c r="M5" s="13">
        <f t="shared" ref="M5:M7" si="3">1.8^-(K5)</f>
        <v>1.2039998830742672E-3</v>
      </c>
      <c r="N5" s="13" t="e">
        <f t="shared" ref="N5:N7" si="4">K5+L5</f>
        <v>#DIV/0!</v>
      </c>
      <c r="O5" s="14" t="e">
        <f t="shared" si="1"/>
        <v>#DIV/0!</v>
      </c>
      <c r="P5" s="13" t="s">
        <v>225</v>
      </c>
      <c r="Q5" s="13" t="e">
        <f t="shared" ref="Q5:Q7" si="5">M5-O5</f>
        <v>#DIV/0!</v>
      </c>
    </row>
    <row r="6" spans="1:25" x14ac:dyDescent="0.2">
      <c r="A6" s="1">
        <v>4</v>
      </c>
      <c r="B6" s="15"/>
      <c r="C6"/>
      <c r="D6" s="8"/>
      <c r="E6" s="10"/>
      <c r="F6" s="8"/>
      <c r="G6" s="12"/>
      <c r="H6" s="8"/>
      <c r="I6" s="12"/>
      <c r="J6" s="12"/>
      <c r="K6" s="12"/>
      <c r="L6" s="12"/>
      <c r="M6" s="13"/>
      <c r="N6" s="13" t="e">
        <f>K5-L5</f>
        <v>#DIV/0!</v>
      </c>
      <c r="O6" s="14" t="e">
        <f t="shared" si="1"/>
        <v>#DIV/0!</v>
      </c>
      <c r="P6" s="13" t="s">
        <v>226</v>
      </c>
      <c r="Q6" s="13" t="e">
        <f>O6-M5</f>
        <v>#DIV/0!</v>
      </c>
    </row>
    <row r="7" spans="1:25" x14ac:dyDescent="0.2">
      <c r="A7" s="1">
        <v>5</v>
      </c>
      <c r="B7" s="8" t="s">
        <v>349</v>
      </c>
      <c r="C7">
        <v>30.932049178432067</v>
      </c>
      <c r="D7" s="8">
        <v>0.46743264155379977</v>
      </c>
      <c r="E7" s="10">
        <v>19.7058</v>
      </c>
      <c r="F7">
        <v>0.2771022700746158</v>
      </c>
      <c r="G7" s="12">
        <f t="shared" si="0"/>
        <v>11.226249178432067</v>
      </c>
      <c r="H7" s="15" t="s">
        <v>352</v>
      </c>
      <c r="I7" s="9">
        <f>AVERAGE(G7,G8)</f>
        <v>11.226249178432067</v>
      </c>
      <c r="J7" s="8" t="e">
        <f>STDEV(G7,G8)</f>
        <v>#DIV/0!</v>
      </c>
      <c r="K7" s="9">
        <f>I7-$I$3</f>
        <v>11.226249178432067</v>
      </c>
      <c r="L7" s="12" t="e">
        <f t="shared" si="2"/>
        <v>#DIV/0!</v>
      </c>
      <c r="M7" s="13">
        <f t="shared" si="3"/>
        <v>1.3622199907127289E-3</v>
      </c>
      <c r="N7" s="13" t="e">
        <f t="shared" si="4"/>
        <v>#DIV/0!</v>
      </c>
      <c r="O7" s="14" t="e">
        <f t="shared" si="1"/>
        <v>#DIV/0!</v>
      </c>
      <c r="P7" s="13" t="s">
        <v>225</v>
      </c>
      <c r="Q7" s="13" t="e">
        <f t="shared" si="5"/>
        <v>#DIV/0!</v>
      </c>
    </row>
    <row r="8" spans="1:25" x14ac:dyDescent="0.2">
      <c r="A8" s="1">
        <v>6</v>
      </c>
      <c r="B8" s="15"/>
      <c r="C8"/>
      <c r="D8" s="8"/>
      <c r="E8" s="10"/>
      <c r="F8" s="8"/>
      <c r="G8" s="12"/>
      <c r="H8" s="8"/>
      <c r="I8" s="8"/>
      <c r="J8" s="8"/>
      <c r="K8" s="8"/>
      <c r="L8" s="12"/>
      <c r="M8" s="13"/>
      <c r="N8" s="13" t="e">
        <f>K7-L7</f>
        <v>#DIV/0!</v>
      </c>
      <c r="O8" s="14" t="e">
        <f t="shared" si="1"/>
        <v>#DIV/0!</v>
      </c>
      <c r="P8" s="13" t="s">
        <v>226</v>
      </c>
      <c r="Q8" s="13" t="e">
        <f>O8-M7</f>
        <v>#DIV/0!</v>
      </c>
    </row>
    <row r="10" spans="1:25" x14ac:dyDescent="0.2">
      <c r="Y10" s="16"/>
    </row>
    <row r="11" spans="1:25" x14ac:dyDescent="0.2">
      <c r="S11" s="17"/>
      <c r="T11" s="17"/>
      <c r="U11" s="32" t="s">
        <v>229</v>
      </c>
      <c r="V11" s="32"/>
    </row>
    <row r="12" spans="1:25" x14ac:dyDescent="0.2">
      <c r="S12" s="17"/>
      <c r="T12" s="18" t="s">
        <v>230</v>
      </c>
      <c r="U12" s="19" t="s">
        <v>225</v>
      </c>
      <c r="V12" s="19" t="s">
        <v>226</v>
      </c>
    </row>
    <row r="13" spans="1:25" x14ac:dyDescent="0.2">
      <c r="S13" s="20" t="s">
        <v>224</v>
      </c>
      <c r="T13" s="21">
        <f>M3</f>
        <v>1</v>
      </c>
      <c r="U13" s="21" t="e">
        <f>Q3</f>
        <v>#DIV/0!</v>
      </c>
      <c r="V13" s="21" t="e">
        <f>Q4</f>
        <v>#DIV/0!</v>
      </c>
    </row>
    <row r="14" spans="1:25" x14ac:dyDescent="0.2">
      <c r="S14" s="15" t="s">
        <v>227</v>
      </c>
      <c r="T14" s="22">
        <v>27.885916622481773</v>
      </c>
      <c r="U14" s="22" t="e">
        <f>Q5</f>
        <v>#DIV/0!</v>
      </c>
      <c r="V14" s="22" t="e">
        <f>Q6</f>
        <v>#DIV/0!</v>
      </c>
    </row>
    <row r="15" spans="1:25" x14ac:dyDescent="0.2">
      <c r="S15" s="15" t="s">
        <v>228</v>
      </c>
      <c r="T15" s="23">
        <v>0.83353421624700019</v>
      </c>
      <c r="U15" s="22" t="e">
        <f>Q7</f>
        <v>#DIV/0!</v>
      </c>
      <c r="V15" s="22" t="e">
        <f>Q8</f>
        <v>#DIV/0!</v>
      </c>
    </row>
  </sheetData>
  <mergeCells count="3">
    <mergeCell ref="C1:D1"/>
    <mergeCell ref="E1:F1"/>
    <mergeCell ref="U11:V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20240716_ARF_lacZ2</vt:lpstr>
      <vt:lpstr>analysis</vt:lpstr>
      <vt:lpstr>analysis pt 2</vt:lpstr>
      <vt:lpstr>RNA comparison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Farah</dc:creator>
  <cp:lastModifiedBy>Alexandra Farah</cp:lastModifiedBy>
  <dcterms:created xsi:type="dcterms:W3CDTF">2024-07-17T13:49:17Z</dcterms:created>
  <dcterms:modified xsi:type="dcterms:W3CDTF">2024-08-15T18:36:38Z</dcterms:modified>
</cp:coreProperties>
</file>