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hared drives\KRamsey Lab\Alex\Nanodrop\"/>
    </mc:Choice>
  </mc:AlternateContent>
  <xr:revisionPtr revIDLastSave="0" documentId="13_ncr:1_{AF526A7A-562B-4498-A056-4F51CBA4DC29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Sheet1" sheetId="1" r:id="rId1"/>
    <sheet name="Sheet2" sheetId="2" r:id="rId2"/>
    <sheet name="cDNA" sheetId="3" r:id="rId3"/>
    <sheet name="Sheet4" sheetId="6" r:id="rId4"/>
    <sheet name="Sheet3" sheetId="4" r:id="rId5"/>
    <sheet name="3.4.23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16" i="5"/>
  <c r="F15" i="5"/>
  <c r="F14" i="5"/>
  <c r="F13" i="5"/>
  <c r="F12" i="5"/>
  <c r="H6" i="5"/>
  <c r="I6" i="5" s="1"/>
  <c r="H5" i="5"/>
  <c r="I5" i="5" s="1"/>
  <c r="E17" i="4"/>
  <c r="F16" i="4"/>
  <c r="F17" i="4" s="1"/>
  <c r="F15" i="4"/>
  <c r="F14" i="4"/>
  <c r="F13" i="4"/>
  <c r="F12" i="4"/>
  <c r="H6" i="4"/>
  <c r="I6" i="4" s="1"/>
  <c r="H5" i="4"/>
  <c r="I5" i="4" s="1"/>
  <c r="F19" i="3"/>
  <c r="F18" i="3"/>
  <c r="F17" i="3"/>
  <c r="F16" i="3"/>
  <c r="F15" i="3"/>
  <c r="E20" i="3"/>
  <c r="H9" i="3"/>
  <c r="I9" i="3" s="1"/>
  <c r="H8" i="3"/>
  <c r="I8" i="3" s="1"/>
  <c r="H7" i="3"/>
  <c r="I7" i="3" s="1"/>
  <c r="H6" i="3"/>
  <c r="I6" i="3" s="1"/>
  <c r="H5" i="3"/>
  <c r="I5" i="3" s="1"/>
  <c r="H4" i="3"/>
  <c r="I4" i="3" s="1"/>
  <c r="I18" i="2"/>
  <c r="D15" i="1"/>
  <c r="D16" i="1"/>
  <c r="D17" i="1"/>
  <c r="D18" i="1"/>
  <c r="D19" i="1"/>
  <c r="D14" i="1"/>
  <c r="C15" i="1"/>
  <c r="C16" i="1"/>
  <c r="C17" i="1"/>
  <c r="C18" i="1"/>
  <c r="C19" i="1"/>
  <c r="C14" i="1"/>
  <c r="F20" i="3" l="1"/>
</calcChain>
</file>

<file path=xl/sharedStrings.xml><?xml version="1.0" encoding="utf-8"?>
<sst xmlns="http://schemas.openxmlformats.org/spreadsheetml/2006/main" count="154" uniqueCount="63">
  <si>
    <t>#</t>
  </si>
  <si>
    <t>Sample ID</t>
  </si>
  <si>
    <t>User name</t>
  </si>
  <si>
    <t>Date and Time</t>
  </si>
  <si>
    <t>Nucleic Acid</t>
  </si>
  <si>
    <t>Unit</t>
  </si>
  <si>
    <t>A260 (Abs)</t>
  </si>
  <si>
    <t>A280 (Abs)</t>
  </si>
  <si>
    <t>260/280</t>
  </si>
  <si>
    <t>260/230</t>
  </si>
  <si>
    <t>Sample Type</t>
  </si>
  <si>
    <t>Factor</t>
  </si>
  <si>
    <t>Science</t>
  </si>
  <si>
    <t>2/7/2024 9:57:34 AM</t>
  </si>
  <si>
    <t>ng/µl</t>
  </si>
  <si>
    <t>RNA</t>
  </si>
  <si>
    <t>2/7/2024 9:58:12 AM</t>
  </si>
  <si>
    <t>2/7/2024 9:58:36 AM</t>
  </si>
  <si>
    <t>2/7/2024 9:59:12 AM</t>
  </si>
  <si>
    <t>2/7/2024 9:59:42 AM</t>
  </si>
  <si>
    <t>2/7/2024 10:00:11 AM</t>
  </si>
  <si>
    <t>LVS pF (KRLVS 120) A</t>
  </si>
  <si>
    <t>LVS pF (KRLVS 120) E</t>
  </si>
  <si>
    <r>
      <t xml:space="preserve">LVS </t>
    </r>
    <r>
      <rPr>
        <sz val="10"/>
        <rFont val="Aptos Narrow"/>
        <family val="2"/>
      </rPr>
      <t>Δ</t>
    </r>
    <r>
      <rPr>
        <sz val="10"/>
        <rFont val="Arial"/>
        <family val="2"/>
      </rPr>
      <t>rpsU2 pF (KRLVS 121) A</t>
    </r>
  </si>
  <si>
    <t>LVS ΔrpsU2 pF (KRLVS 121) B</t>
  </si>
  <si>
    <t>LVS ΔrpsU2 pF - rpsU2 - V (KRLVS 123) A</t>
  </si>
  <si>
    <t>LVS ΔrpsU2 pF - rpsU2 - V (KRLVS 123) D</t>
  </si>
  <si>
    <t>Sample</t>
  </si>
  <si>
    <t xml:space="preserve">RNA to add </t>
  </si>
  <si>
    <t>Water</t>
  </si>
  <si>
    <t>6x Loading dye</t>
  </si>
  <si>
    <t>total</t>
  </si>
  <si>
    <t>new</t>
  </si>
  <si>
    <t>Patch</t>
  </si>
  <si>
    <t>Template type</t>
  </si>
  <si>
    <t>Date Isolated</t>
  </si>
  <si>
    <t>RNA conc</t>
  </si>
  <si>
    <t>H2O</t>
  </si>
  <si>
    <t>Total RNA</t>
  </si>
  <si>
    <t>A</t>
  </si>
  <si>
    <t>LVS pF</t>
  </si>
  <si>
    <t>B</t>
  </si>
  <si>
    <r>
      <t xml:space="preserve">LVS </t>
    </r>
    <r>
      <rPr>
        <sz val="11"/>
        <color theme="1"/>
        <rFont val="Calibri"/>
        <family val="2"/>
      </rPr>
      <t>Δ</t>
    </r>
    <r>
      <rPr>
        <sz val="10"/>
        <rFont val="Arial"/>
      </rPr>
      <t>rpsU2 pF</t>
    </r>
  </si>
  <si>
    <t>D</t>
  </si>
  <si>
    <r>
      <t xml:space="preserve">LVS </t>
    </r>
    <r>
      <rPr>
        <sz val="11"/>
        <color theme="1"/>
        <rFont val="Calibri"/>
        <family val="2"/>
      </rPr>
      <t>Δ</t>
    </r>
    <r>
      <rPr>
        <sz val="10"/>
        <rFont val="Arial"/>
      </rPr>
      <t>rpsU2 pF - rpsU2 V</t>
    </r>
  </si>
  <si>
    <t>E</t>
  </si>
  <si>
    <t>Master mix for cDNA synethesis reaction</t>
  </si>
  <si>
    <t>Component</t>
  </si>
  <si>
    <t>Final Conc</t>
  </si>
  <si>
    <t>Volume (uL)</t>
  </si>
  <si>
    <t>5x 1st strand buffer</t>
  </si>
  <si>
    <t>1x</t>
  </si>
  <si>
    <t>Rnase-free water</t>
  </si>
  <si>
    <t>100mM DTT</t>
  </si>
  <si>
    <t>10mM</t>
  </si>
  <si>
    <t>10mM dNTPs</t>
  </si>
  <si>
    <t>0.5mM</t>
  </si>
  <si>
    <t>Superscript III (200U/uL)</t>
  </si>
  <si>
    <t>10.8U/uL</t>
  </si>
  <si>
    <t xml:space="preserve"># Reactions </t>
  </si>
  <si>
    <t>1B</t>
  </si>
  <si>
    <t>known sample from Kathryn</t>
  </si>
  <si>
    <t>delta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</si>
</sst>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0"/>
      <name val="Arial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ptos Narrow"/>
      <family val="2"/>
    </font>
    <font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DC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8" fillId="33" borderId="10" xfId="0" applyFont="1" applyFill="1" applyBorder="1"/>
    <xf numFmtId="0" fontId="0" fillId="0" borderId="11" xfId="0" applyBorder="1"/>
    <xf numFmtId="0" fontId="19" fillId="0" borderId="11" xfId="0" applyFont="1" applyBorder="1"/>
    <xf numFmtId="0" fontId="18" fillId="33" borderId="11" xfId="0" applyFont="1" applyFill="1" applyBorder="1"/>
    <xf numFmtId="0" fontId="19" fillId="0" borderId="0" xfId="0" applyFont="1"/>
    <xf numFmtId="164" fontId="0" fillId="0" borderId="11" xfId="0" applyNumberFormat="1" applyBorder="1"/>
    <xf numFmtId="0" fontId="0" fillId="0" borderId="11" xfId="0" applyBorder="1" applyAlignment="1">
      <alignment horizontal="center"/>
    </xf>
    <xf numFmtId="0" fontId="0" fillId="0" borderId="14" xfId="0" applyBorder="1"/>
    <xf numFmtId="164" fontId="0" fillId="0" borderId="14" xfId="0" applyNumberFormat="1" applyBorder="1"/>
    <xf numFmtId="0" fontId="0" fillId="0" borderId="11" xfId="0" applyBorder="1" applyAlignment="1">
      <alignment vertical="center"/>
    </xf>
    <xf numFmtId="14" fontId="0" fillId="0" borderId="11" xfId="0" applyNumberForma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zoomScale="70" workbookViewId="0">
      <selection activeCell="C35" sqref="C35"/>
    </sheetView>
  </sheetViews>
  <sheetFormatPr defaultRowHeight="13.2" x14ac:dyDescent="0.25"/>
  <cols>
    <col min="1" max="12" width="22.21875" customWidth="1"/>
  </cols>
  <sheetData>
    <row r="1" spans="1:12" ht="13.2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13.2" customHeight="1" x14ac:dyDescent="0.25">
      <c r="A2">
        <v>1</v>
      </c>
      <c r="B2" s="2" t="s">
        <v>21</v>
      </c>
      <c r="C2" t="s">
        <v>12</v>
      </c>
      <c r="D2" t="s">
        <v>13</v>
      </c>
      <c r="E2">
        <v>365.7</v>
      </c>
      <c r="F2" t="s">
        <v>14</v>
      </c>
      <c r="G2">
        <v>9.1440000000000001</v>
      </c>
      <c r="H2">
        <v>4.452</v>
      </c>
      <c r="I2">
        <v>2.0499999999999998</v>
      </c>
      <c r="J2">
        <v>1.67</v>
      </c>
      <c r="K2" t="s">
        <v>15</v>
      </c>
      <c r="L2">
        <v>40</v>
      </c>
    </row>
    <row r="3" spans="1:12" ht="13.2" customHeight="1" x14ac:dyDescent="0.25">
      <c r="A3">
        <v>2</v>
      </c>
      <c r="B3" s="2" t="s">
        <v>22</v>
      </c>
      <c r="C3" t="s">
        <v>12</v>
      </c>
      <c r="D3" t="s">
        <v>16</v>
      </c>
      <c r="E3">
        <v>374.8</v>
      </c>
      <c r="F3" t="s">
        <v>14</v>
      </c>
      <c r="G3">
        <v>9.3699999999999992</v>
      </c>
      <c r="H3">
        <v>4.5759999999999996</v>
      </c>
      <c r="I3">
        <v>2.0499999999999998</v>
      </c>
      <c r="J3">
        <v>1.74</v>
      </c>
      <c r="K3" t="s">
        <v>15</v>
      </c>
      <c r="L3">
        <v>40</v>
      </c>
    </row>
    <row r="4" spans="1:12" ht="13.2" customHeight="1" x14ac:dyDescent="0.3">
      <c r="A4">
        <v>3</v>
      </c>
      <c r="B4" s="3" t="s">
        <v>23</v>
      </c>
      <c r="C4" t="s">
        <v>12</v>
      </c>
      <c r="D4" t="s">
        <v>17</v>
      </c>
      <c r="E4">
        <v>405.6</v>
      </c>
      <c r="F4" t="s">
        <v>14</v>
      </c>
      <c r="G4">
        <v>10.138999999999999</v>
      </c>
      <c r="H4">
        <v>4.9960000000000004</v>
      </c>
      <c r="I4">
        <v>2.0299999999999998</v>
      </c>
      <c r="J4">
        <v>1.61</v>
      </c>
      <c r="K4" t="s">
        <v>15</v>
      </c>
      <c r="L4">
        <v>40</v>
      </c>
    </row>
    <row r="5" spans="1:12" ht="13.2" customHeight="1" x14ac:dyDescent="0.25">
      <c r="A5">
        <v>4</v>
      </c>
      <c r="B5" s="3" t="s">
        <v>24</v>
      </c>
      <c r="C5" t="s">
        <v>12</v>
      </c>
      <c r="D5" t="s">
        <v>18</v>
      </c>
      <c r="E5">
        <v>358.9</v>
      </c>
      <c r="F5" t="s">
        <v>14</v>
      </c>
      <c r="G5">
        <v>8.9719999999999995</v>
      </c>
      <c r="H5">
        <v>4.4080000000000004</v>
      </c>
      <c r="I5">
        <v>2.04</v>
      </c>
      <c r="J5">
        <v>1.62</v>
      </c>
      <c r="K5" t="s">
        <v>15</v>
      </c>
      <c r="L5">
        <v>40</v>
      </c>
    </row>
    <row r="6" spans="1:12" ht="13.2" customHeight="1" x14ac:dyDescent="0.25">
      <c r="A6">
        <v>5</v>
      </c>
      <c r="B6" s="3" t="s">
        <v>25</v>
      </c>
      <c r="C6" t="s">
        <v>12</v>
      </c>
      <c r="D6" t="s">
        <v>19</v>
      </c>
      <c r="E6">
        <v>294.89999999999998</v>
      </c>
      <c r="F6" t="s">
        <v>14</v>
      </c>
      <c r="G6">
        <v>7.3710000000000004</v>
      </c>
      <c r="H6">
        <v>3.65</v>
      </c>
      <c r="I6">
        <v>2.02</v>
      </c>
      <c r="J6">
        <v>1.56</v>
      </c>
      <c r="K6" t="s">
        <v>15</v>
      </c>
      <c r="L6">
        <v>40</v>
      </c>
    </row>
    <row r="7" spans="1:12" ht="13.2" customHeight="1" x14ac:dyDescent="0.25">
      <c r="A7">
        <v>6</v>
      </c>
      <c r="B7" s="3" t="s">
        <v>26</v>
      </c>
      <c r="C7" t="s">
        <v>12</v>
      </c>
      <c r="D7" t="s">
        <v>20</v>
      </c>
      <c r="E7">
        <v>263.5</v>
      </c>
      <c r="F7" t="s">
        <v>14</v>
      </c>
      <c r="G7">
        <v>6.5880000000000001</v>
      </c>
      <c r="H7">
        <v>3.2679999999999998</v>
      </c>
      <c r="I7">
        <v>2.02</v>
      </c>
      <c r="J7">
        <v>1.54</v>
      </c>
      <c r="K7" t="s">
        <v>15</v>
      </c>
      <c r="L7">
        <v>40</v>
      </c>
    </row>
    <row r="11" spans="1:12" x14ac:dyDescent="0.25">
      <c r="C11" s="5" t="s">
        <v>32</v>
      </c>
    </row>
    <row r="13" spans="1:12" x14ac:dyDescent="0.25">
      <c r="B13" s="3" t="s">
        <v>27</v>
      </c>
      <c r="C13" s="3" t="s">
        <v>28</v>
      </c>
      <c r="D13" s="3" t="s">
        <v>29</v>
      </c>
      <c r="E13" s="3" t="s">
        <v>30</v>
      </c>
      <c r="F13" s="3" t="s">
        <v>31</v>
      </c>
    </row>
    <row r="14" spans="1:12" x14ac:dyDescent="0.25">
      <c r="B14" s="2">
        <v>1</v>
      </c>
      <c r="C14" s="6">
        <f>2000/E2</f>
        <v>5.4689636313918513</v>
      </c>
      <c r="D14" s="6">
        <f>F14-E14-C14</f>
        <v>4.5310363686081487</v>
      </c>
      <c r="E14" s="2">
        <v>2</v>
      </c>
      <c r="F14" s="2">
        <v>12</v>
      </c>
    </row>
    <row r="15" spans="1:12" x14ac:dyDescent="0.25">
      <c r="B15" s="2">
        <v>2</v>
      </c>
      <c r="C15" s="6">
        <f t="shared" ref="C15:C19" si="0">2000/E3</f>
        <v>5.3361792956243326</v>
      </c>
      <c r="D15" s="6">
        <f t="shared" ref="D15:D19" si="1">F15-E15-C15</f>
        <v>4.6638207043756674</v>
      </c>
      <c r="E15" s="2">
        <v>2</v>
      </c>
      <c r="F15" s="2">
        <v>12</v>
      </c>
    </row>
    <row r="16" spans="1:12" x14ac:dyDescent="0.25">
      <c r="B16" s="2">
        <v>3</v>
      </c>
      <c r="C16" s="6">
        <f t="shared" si="0"/>
        <v>4.9309664694280073</v>
      </c>
      <c r="D16" s="6">
        <f t="shared" si="1"/>
        <v>5.0690335305719927</v>
      </c>
      <c r="E16" s="2">
        <v>2</v>
      </c>
      <c r="F16" s="2">
        <v>12</v>
      </c>
    </row>
    <row r="17" spans="2:6" x14ac:dyDescent="0.25">
      <c r="B17" s="2">
        <v>4</v>
      </c>
      <c r="C17" s="6">
        <f t="shared" si="0"/>
        <v>5.5725828921705212</v>
      </c>
      <c r="D17" s="6">
        <f t="shared" si="1"/>
        <v>4.4274171078294788</v>
      </c>
      <c r="E17" s="2">
        <v>2</v>
      </c>
      <c r="F17" s="2">
        <v>12</v>
      </c>
    </row>
    <row r="18" spans="2:6" x14ac:dyDescent="0.25">
      <c r="B18" s="2">
        <v>5</v>
      </c>
      <c r="C18" s="6">
        <f t="shared" si="0"/>
        <v>6.7819599864360809</v>
      </c>
      <c r="D18" s="6">
        <f t="shared" si="1"/>
        <v>3.2180400135639191</v>
      </c>
      <c r="E18" s="2">
        <v>2</v>
      </c>
      <c r="F18" s="2">
        <v>12</v>
      </c>
    </row>
    <row r="19" spans="2:6" x14ac:dyDescent="0.25">
      <c r="B19" s="2">
        <v>6</v>
      </c>
      <c r="C19" s="6">
        <f t="shared" si="0"/>
        <v>7.5901328273244779</v>
      </c>
      <c r="D19" s="6">
        <f t="shared" si="1"/>
        <v>2.4098671726755221</v>
      </c>
      <c r="E19" s="2">
        <v>2</v>
      </c>
      <c r="F19" s="2">
        <v>12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workbookViewId="0">
      <selection activeCell="A3" sqref="A3"/>
    </sheetView>
  </sheetViews>
  <sheetFormatPr defaultRowHeight="13.2" x14ac:dyDescent="0.25"/>
  <cols>
    <col min="1" max="1" width="2" bestFit="1" customWidth="1"/>
    <col min="2" max="2" width="37.109375" bestFit="1" customWidth="1"/>
    <col min="3" max="3" width="11.6640625" bestFit="1" customWidth="1"/>
    <col min="4" max="4" width="4.88671875" bestFit="1" customWidth="1"/>
    <col min="5" max="6" width="10.44140625" bestFit="1" customWidth="1"/>
    <col min="7" max="8" width="7.5546875" bestFit="1" customWidth="1"/>
  </cols>
  <sheetData>
    <row r="1" spans="1:8" ht="13.2" customHeight="1" x14ac:dyDescent="0.25">
      <c r="A1" s="4" t="s">
        <v>0</v>
      </c>
      <c r="B1" s="4" t="s">
        <v>1</v>
      </c>
      <c r="C1" s="4" t="s">
        <v>4</v>
      </c>
      <c r="D1" s="4" t="s">
        <v>5</v>
      </c>
      <c r="E1" s="4" t="s">
        <v>6</v>
      </c>
      <c r="F1" s="4" t="s">
        <v>7</v>
      </c>
      <c r="G1" s="4" t="s">
        <v>8</v>
      </c>
      <c r="H1" s="4" t="s">
        <v>9</v>
      </c>
    </row>
    <row r="2" spans="1:8" ht="13.2" customHeight="1" x14ac:dyDescent="0.25">
      <c r="A2" s="2">
        <v>1</v>
      </c>
      <c r="B2" s="2" t="s">
        <v>21</v>
      </c>
      <c r="C2" s="2">
        <v>365.7</v>
      </c>
      <c r="D2" s="2" t="s">
        <v>14</v>
      </c>
      <c r="E2" s="2">
        <v>9.1440000000000001</v>
      </c>
      <c r="F2" s="2">
        <v>4.452</v>
      </c>
      <c r="G2" s="2">
        <v>2.0499999999999998</v>
      </c>
      <c r="H2" s="2">
        <v>1.67</v>
      </c>
    </row>
    <row r="3" spans="1:8" ht="13.2" customHeight="1" x14ac:dyDescent="0.25">
      <c r="A3" s="2">
        <v>2</v>
      </c>
      <c r="B3" s="2" t="s">
        <v>22</v>
      </c>
      <c r="C3" s="2">
        <v>374.8</v>
      </c>
      <c r="D3" s="2" t="s">
        <v>14</v>
      </c>
      <c r="E3" s="2">
        <v>9.3699999999999992</v>
      </c>
      <c r="F3" s="2">
        <v>4.5759999999999996</v>
      </c>
      <c r="G3" s="2">
        <v>2.0499999999999998</v>
      </c>
      <c r="H3" s="2">
        <v>1.74</v>
      </c>
    </row>
    <row r="4" spans="1:8" ht="13.2" customHeight="1" x14ac:dyDescent="0.3">
      <c r="A4" s="2">
        <v>3</v>
      </c>
      <c r="B4" s="3" t="s">
        <v>23</v>
      </c>
      <c r="C4" s="2">
        <v>405.6</v>
      </c>
      <c r="D4" s="2" t="s">
        <v>14</v>
      </c>
      <c r="E4" s="2">
        <v>10.138999999999999</v>
      </c>
      <c r="F4" s="2">
        <v>4.9960000000000004</v>
      </c>
      <c r="G4" s="2">
        <v>2.0299999999999998</v>
      </c>
      <c r="H4" s="2">
        <v>1.61</v>
      </c>
    </row>
    <row r="5" spans="1:8" ht="13.2" customHeight="1" x14ac:dyDescent="0.25">
      <c r="A5" s="2">
        <v>4</v>
      </c>
      <c r="B5" s="3" t="s">
        <v>24</v>
      </c>
      <c r="C5" s="2">
        <v>358.9</v>
      </c>
      <c r="D5" s="2" t="s">
        <v>14</v>
      </c>
      <c r="E5" s="2">
        <v>8.9719999999999995</v>
      </c>
      <c r="F5" s="2">
        <v>4.4080000000000004</v>
      </c>
      <c r="G5" s="2">
        <v>2.04</v>
      </c>
      <c r="H5" s="2">
        <v>1.62</v>
      </c>
    </row>
    <row r="6" spans="1:8" ht="13.2" customHeight="1" x14ac:dyDescent="0.25">
      <c r="A6" s="2">
        <v>5</v>
      </c>
      <c r="B6" s="3" t="s">
        <v>25</v>
      </c>
      <c r="C6" s="2">
        <v>294.89999999999998</v>
      </c>
      <c r="D6" s="2" t="s">
        <v>14</v>
      </c>
      <c r="E6" s="2">
        <v>7.3710000000000004</v>
      </c>
      <c r="F6" s="2">
        <v>3.65</v>
      </c>
      <c r="G6" s="2">
        <v>2.02</v>
      </c>
      <c r="H6" s="2">
        <v>1.56</v>
      </c>
    </row>
    <row r="7" spans="1:8" ht="13.2" customHeight="1" x14ac:dyDescent="0.25">
      <c r="A7" s="2">
        <v>6</v>
      </c>
      <c r="B7" s="3" t="s">
        <v>26</v>
      </c>
      <c r="C7" s="2">
        <v>263.5</v>
      </c>
      <c r="D7" s="2" t="s">
        <v>14</v>
      </c>
      <c r="E7" s="2">
        <v>6.5880000000000001</v>
      </c>
      <c r="F7" s="2">
        <v>3.2679999999999998</v>
      </c>
      <c r="G7" s="2">
        <v>2.02</v>
      </c>
      <c r="H7" s="2">
        <v>1.54</v>
      </c>
    </row>
    <row r="18" spans="9:9" x14ac:dyDescent="0.25">
      <c r="I18">
        <f>AVERAGE(H2:H7)</f>
        <v>1.6233333333333337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B43A3-9404-41D3-9651-261CEE494C2A}">
  <dimension ref="C3:J20"/>
  <sheetViews>
    <sheetView zoomScale="137" workbookViewId="0">
      <selection activeCell="C8" sqref="C8:C14"/>
    </sheetView>
  </sheetViews>
  <sheetFormatPr defaultRowHeight="13.2" x14ac:dyDescent="0.25"/>
  <cols>
    <col min="3" max="3" width="21.5546875" bestFit="1" customWidth="1"/>
    <col min="5" max="5" width="22.21875" bestFit="1" customWidth="1"/>
    <col min="6" max="6" width="11.5546875" bestFit="1" customWidth="1"/>
  </cols>
  <sheetData>
    <row r="3" spans="3:10" x14ac:dyDescent="0.25">
      <c r="C3" s="2" t="s">
        <v>27</v>
      </c>
      <c r="D3" s="2" t="s">
        <v>33</v>
      </c>
      <c r="E3" s="2" t="s">
        <v>34</v>
      </c>
      <c r="F3" s="2" t="s">
        <v>35</v>
      </c>
      <c r="G3" s="2" t="s">
        <v>36</v>
      </c>
      <c r="H3" s="2" t="s">
        <v>15</v>
      </c>
      <c r="I3" s="2" t="s">
        <v>37</v>
      </c>
      <c r="J3" s="2" t="s">
        <v>38</v>
      </c>
    </row>
    <row r="4" spans="3:10" x14ac:dyDescent="0.25">
      <c r="C4" s="2">
        <v>1</v>
      </c>
      <c r="D4" s="2" t="s">
        <v>39</v>
      </c>
      <c r="E4" s="12" t="s">
        <v>40</v>
      </c>
      <c r="F4" s="14">
        <v>45329</v>
      </c>
      <c r="G4" s="2">
        <v>365.7</v>
      </c>
      <c r="H4" s="6">
        <f>J4/G4</f>
        <v>8.2034454470877769</v>
      </c>
      <c r="I4" s="6">
        <f>13.5-H4</f>
        <v>5.2965545529122231</v>
      </c>
      <c r="J4" s="2">
        <v>3000</v>
      </c>
    </row>
    <row r="5" spans="3:10" x14ac:dyDescent="0.25">
      <c r="C5" s="2">
        <v>2</v>
      </c>
      <c r="D5" s="2" t="s">
        <v>45</v>
      </c>
      <c r="E5" s="13"/>
      <c r="F5" s="15"/>
      <c r="G5" s="2">
        <v>374.8</v>
      </c>
      <c r="H5" s="6">
        <f t="shared" ref="H5:H9" si="0">J5/G5</f>
        <v>8.0042689434364984</v>
      </c>
      <c r="I5" s="6">
        <f t="shared" ref="I5:I9" si="1">13.5-H5</f>
        <v>5.4957310565635016</v>
      </c>
      <c r="J5" s="2">
        <v>3000</v>
      </c>
    </row>
    <row r="6" spans="3:10" x14ac:dyDescent="0.25">
      <c r="C6" s="2">
        <v>3</v>
      </c>
      <c r="D6" s="2" t="s">
        <v>39</v>
      </c>
      <c r="E6" s="12" t="s">
        <v>42</v>
      </c>
      <c r="F6" s="15"/>
      <c r="G6" s="2">
        <v>405.6</v>
      </c>
      <c r="H6" s="6">
        <f t="shared" si="0"/>
        <v>7.3964497041420119</v>
      </c>
      <c r="I6" s="6">
        <f t="shared" si="1"/>
        <v>6.1035502958579881</v>
      </c>
      <c r="J6" s="2">
        <v>3000</v>
      </c>
    </row>
    <row r="7" spans="3:10" x14ac:dyDescent="0.25">
      <c r="C7" s="2">
        <v>4</v>
      </c>
      <c r="D7" s="2" t="s">
        <v>41</v>
      </c>
      <c r="E7" s="13"/>
      <c r="F7" s="15"/>
      <c r="G7" s="2">
        <v>358.9</v>
      </c>
      <c r="H7" s="6">
        <f t="shared" si="0"/>
        <v>8.3588743382557826</v>
      </c>
      <c r="I7" s="6">
        <f t="shared" si="1"/>
        <v>5.1411256617442174</v>
      </c>
      <c r="J7" s="2">
        <v>3000</v>
      </c>
    </row>
    <row r="8" spans="3:10" x14ac:dyDescent="0.25">
      <c r="C8" s="2">
        <v>5</v>
      </c>
      <c r="D8" s="2" t="s">
        <v>39</v>
      </c>
      <c r="E8" s="12" t="s">
        <v>44</v>
      </c>
      <c r="F8" s="15"/>
      <c r="G8" s="2">
        <v>294.89999999999998</v>
      </c>
      <c r="H8" s="6">
        <f t="shared" si="0"/>
        <v>10.172939979654121</v>
      </c>
      <c r="I8" s="6">
        <f t="shared" si="1"/>
        <v>3.3270600203458791</v>
      </c>
      <c r="J8" s="2">
        <v>3000</v>
      </c>
    </row>
    <row r="9" spans="3:10" x14ac:dyDescent="0.25">
      <c r="C9" s="2">
        <v>6</v>
      </c>
      <c r="D9" s="2" t="s">
        <v>43</v>
      </c>
      <c r="E9" s="13"/>
      <c r="F9" s="16"/>
      <c r="G9" s="2">
        <v>263.5</v>
      </c>
      <c r="H9" s="6">
        <f t="shared" si="0"/>
        <v>11.385199240986717</v>
      </c>
      <c r="I9" s="6">
        <f t="shared" si="1"/>
        <v>2.1148007590132831</v>
      </c>
      <c r="J9" s="2">
        <v>3000</v>
      </c>
    </row>
    <row r="10" spans="3:10" x14ac:dyDescent="0.25">
      <c r="G10" s="8"/>
      <c r="H10" s="9"/>
      <c r="I10" s="9"/>
      <c r="J10" s="8"/>
    </row>
    <row r="13" spans="3:10" x14ac:dyDescent="0.25">
      <c r="C13" s="2"/>
      <c r="D13" s="2" t="s">
        <v>46</v>
      </c>
      <c r="E13" s="2"/>
      <c r="F13" s="2" t="s">
        <v>59</v>
      </c>
    </row>
    <row r="14" spans="3:10" x14ac:dyDescent="0.25">
      <c r="C14" s="7" t="s">
        <v>47</v>
      </c>
      <c r="D14" s="7" t="s">
        <v>48</v>
      </c>
      <c r="E14" s="7" t="s">
        <v>49</v>
      </c>
      <c r="F14" s="7">
        <v>9.5</v>
      </c>
    </row>
    <row r="15" spans="3:10" x14ac:dyDescent="0.25">
      <c r="C15" s="2" t="s">
        <v>50</v>
      </c>
      <c r="D15" s="2" t="s">
        <v>51</v>
      </c>
      <c r="E15" s="2">
        <v>6</v>
      </c>
      <c r="F15" s="2">
        <f>E15*F14</f>
        <v>57</v>
      </c>
    </row>
    <row r="16" spans="3:10" x14ac:dyDescent="0.25">
      <c r="C16" s="2" t="s">
        <v>52</v>
      </c>
      <c r="D16" s="2"/>
      <c r="E16" s="2">
        <v>2.87</v>
      </c>
      <c r="F16" s="2">
        <f>E16*F14</f>
        <v>27.265000000000001</v>
      </c>
    </row>
    <row r="17" spans="3:6" x14ac:dyDescent="0.25">
      <c r="C17" s="2" t="s">
        <v>53</v>
      </c>
      <c r="D17" s="2" t="s">
        <v>54</v>
      </c>
      <c r="E17" s="2">
        <v>3</v>
      </c>
      <c r="F17" s="2">
        <f>E17*F14</f>
        <v>28.5</v>
      </c>
    </row>
    <row r="18" spans="3:6" x14ac:dyDescent="0.25">
      <c r="C18" s="2" t="s">
        <v>55</v>
      </c>
      <c r="D18" s="2" t="s">
        <v>56</v>
      </c>
      <c r="E18" s="2">
        <v>1.5</v>
      </c>
      <c r="F18" s="2">
        <f>E18*F14</f>
        <v>14.25</v>
      </c>
    </row>
    <row r="19" spans="3:6" x14ac:dyDescent="0.25">
      <c r="C19" s="2" t="s">
        <v>57</v>
      </c>
      <c r="D19" s="2" t="s">
        <v>58</v>
      </c>
      <c r="E19" s="2">
        <v>1.63</v>
      </c>
      <c r="F19" s="2">
        <f>E19*F14</f>
        <v>15.484999999999999</v>
      </c>
    </row>
    <row r="20" spans="3:6" x14ac:dyDescent="0.25">
      <c r="C20" s="2"/>
      <c r="D20" s="2" t="s">
        <v>31</v>
      </c>
      <c r="E20" s="2">
        <f>SUM(E15:E19)</f>
        <v>15</v>
      </c>
      <c r="F20" s="2">
        <f>SUM(F15:F19)</f>
        <v>142.5</v>
      </c>
    </row>
  </sheetData>
  <mergeCells count="4">
    <mergeCell ref="E4:E5"/>
    <mergeCell ref="F4:F9"/>
    <mergeCell ref="E6:E7"/>
    <mergeCell ref="E8:E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5C09A-8162-439D-A78D-0D58D345947D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02253-B6B7-4746-9DF0-A3662E1C2B4B}">
  <dimension ref="C4:J17"/>
  <sheetViews>
    <sheetView tabSelected="1" workbookViewId="0">
      <selection activeCell="G26" sqref="G26"/>
    </sheetView>
  </sheetViews>
  <sheetFormatPr defaultRowHeight="13.2" x14ac:dyDescent="0.25"/>
  <cols>
    <col min="3" max="3" width="21.5546875" bestFit="1" customWidth="1"/>
    <col min="4" max="4" width="34.6640625" bestFit="1" customWidth="1"/>
    <col min="5" max="5" width="12.33203125" bestFit="1" customWidth="1"/>
    <col min="6" max="6" width="11.5546875" bestFit="1" customWidth="1"/>
  </cols>
  <sheetData>
    <row r="4" spans="3:10" x14ac:dyDescent="0.25">
      <c r="C4" s="2" t="s">
        <v>27</v>
      </c>
      <c r="D4" s="2" t="s">
        <v>33</v>
      </c>
      <c r="E4" s="2" t="s">
        <v>34</v>
      </c>
      <c r="F4" s="2" t="s">
        <v>35</v>
      </c>
      <c r="G4" s="2" t="s">
        <v>36</v>
      </c>
      <c r="H4" s="2" t="s">
        <v>15</v>
      </c>
      <c r="I4" s="2" t="s">
        <v>37</v>
      </c>
      <c r="J4" s="2" t="s">
        <v>38</v>
      </c>
    </row>
    <row r="5" spans="3:10" x14ac:dyDescent="0.25">
      <c r="C5" s="2" t="s">
        <v>60</v>
      </c>
      <c r="D5" s="17" t="s">
        <v>61</v>
      </c>
      <c r="E5" s="17"/>
      <c r="F5" s="17"/>
      <c r="G5" s="2">
        <v>420</v>
      </c>
      <c r="H5" s="6">
        <f>J5/G5</f>
        <v>7.1428571428571432</v>
      </c>
      <c r="I5" s="6">
        <f>13.5-H5</f>
        <v>6.3571428571428568</v>
      </c>
      <c r="J5" s="2">
        <v>3000</v>
      </c>
    </row>
    <row r="6" spans="3:10" x14ac:dyDescent="0.25">
      <c r="C6" s="2">
        <v>3</v>
      </c>
      <c r="D6" s="2" t="s">
        <v>39</v>
      </c>
      <c r="E6" s="10" t="s">
        <v>40</v>
      </c>
      <c r="F6" s="11">
        <v>45329</v>
      </c>
      <c r="G6" s="2">
        <v>405.6</v>
      </c>
      <c r="H6" s="6">
        <f t="shared" ref="H6" si="0">J6/G6</f>
        <v>7.3964497041420119</v>
      </c>
      <c r="I6" s="6">
        <f t="shared" ref="I6" si="1">13.5-H6</f>
        <v>6.1035502958579881</v>
      </c>
      <c r="J6" s="2">
        <v>3000</v>
      </c>
    </row>
    <row r="10" spans="3:10" x14ac:dyDescent="0.25">
      <c r="C10" s="2"/>
      <c r="D10" s="2" t="s">
        <v>46</v>
      </c>
      <c r="E10" s="2"/>
      <c r="F10" s="2" t="s">
        <v>59</v>
      </c>
    </row>
    <row r="11" spans="3:10" x14ac:dyDescent="0.25">
      <c r="C11" s="7" t="s">
        <v>47</v>
      </c>
      <c r="D11" s="7" t="s">
        <v>48</v>
      </c>
      <c r="E11" s="7" t="s">
        <v>49</v>
      </c>
      <c r="F11" s="7">
        <v>3.5</v>
      </c>
    </row>
    <row r="12" spans="3:10" x14ac:dyDescent="0.25">
      <c r="C12" s="2" t="s">
        <v>50</v>
      </c>
      <c r="D12" s="2" t="s">
        <v>51</v>
      </c>
      <c r="E12" s="2">
        <v>6</v>
      </c>
      <c r="F12" s="2">
        <f>E12*F11</f>
        <v>21</v>
      </c>
    </row>
    <row r="13" spans="3:10" x14ac:dyDescent="0.25">
      <c r="C13" s="2" t="s">
        <v>52</v>
      </c>
      <c r="D13" s="2"/>
      <c r="E13" s="2">
        <v>2.87</v>
      </c>
      <c r="F13" s="2">
        <f>E13*F11</f>
        <v>10.045</v>
      </c>
    </row>
    <row r="14" spans="3:10" x14ac:dyDescent="0.25">
      <c r="C14" s="2" t="s">
        <v>53</v>
      </c>
      <c r="D14" s="2" t="s">
        <v>54</v>
      </c>
      <c r="E14" s="2">
        <v>3</v>
      </c>
      <c r="F14" s="2">
        <f>E14*F11</f>
        <v>10.5</v>
      </c>
    </row>
    <row r="15" spans="3:10" x14ac:dyDescent="0.25">
      <c r="C15" s="2" t="s">
        <v>55</v>
      </c>
      <c r="D15" s="2" t="s">
        <v>56</v>
      </c>
      <c r="E15" s="2">
        <v>1.5</v>
      </c>
      <c r="F15" s="2">
        <f>E15*F11</f>
        <v>5.25</v>
      </c>
    </row>
    <row r="16" spans="3:10" x14ac:dyDescent="0.25">
      <c r="C16" s="2" t="s">
        <v>57</v>
      </c>
      <c r="D16" s="2" t="s">
        <v>58</v>
      </c>
      <c r="E16" s="2">
        <v>1.63</v>
      </c>
      <c r="F16" s="2">
        <f>E16*F11</f>
        <v>5.7050000000000001</v>
      </c>
    </row>
    <row r="17" spans="3:6" x14ac:dyDescent="0.25">
      <c r="C17" s="2"/>
      <c r="D17" s="2" t="s">
        <v>31</v>
      </c>
      <c r="E17" s="2">
        <f>SUM(E12:E16)</f>
        <v>15</v>
      </c>
      <c r="F17" s="2">
        <f>SUM(F12:F16)</f>
        <v>52.5</v>
      </c>
    </row>
  </sheetData>
  <mergeCells count="1">
    <mergeCell ref="D5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4ABC1-41CD-49D5-8490-5473900FD847}">
  <dimension ref="C4:J17"/>
  <sheetViews>
    <sheetView workbookViewId="0">
      <selection activeCell="D24" sqref="D24"/>
    </sheetView>
  </sheetViews>
  <sheetFormatPr defaultRowHeight="13.2" x14ac:dyDescent="0.25"/>
  <cols>
    <col min="3" max="3" width="21.5546875" bestFit="1" customWidth="1"/>
    <col min="4" max="4" width="34.6640625" bestFit="1" customWidth="1"/>
  </cols>
  <sheetData>
    <row r="4" spans="3:10" x14ac:dyDescent="0.25">
      <c r="C4" s="2" t="s">
        <v>27</v>
      </c>
      <c r="D4" s="2" t="s">
        <v>33</v>
      </c>
      <c r="E4" s="2" t="s">
        <v>34</v>
      </c>
      <c r="F4" s="2" t="s">
        <v>35</v>
      </c>
      <c r="G4" s="2" t="s">
        <v>36</v>
      </c>
      <c r="H4" s="2" t="s">
        <v>15</v>
      </c>
      <c r="I4" s="2" t="s">
        <v>37</v>
      </c>
      <c r="J4" s="2" t="s">
        <v>38</v>
      </c>
    </row>
    <row r="5" spans="3:10" x14ac:dyDescent="0.25">
      <c r="C5" s="2" t="s">
        <v>62</v>
      </c>
      <c r="D5" s="17" t="s">
        <v>61</v>
      </c>
      <c r="E5" s="17"/>
      <c r="F5" s="17"/>
      <c r="G5" s="2">
        <v>368</v>
      </c>
      <c r="H5" s="6">
        <f>J5/G5</f>
        <v>8.1521739130434785</v>
      </c>
      <c r="I5" s="6">
        <f>13.5-H5</f>
        <v>5.3478260869565215</v>
      </c>
      <c r="J5" s="2">
        <v>3000</v>
      </c>
    </row>
    <row r="6" spans="3:10" x14ac:dyDescent="0.25">
      <c r="C6" s="2">
        <v>1</v>
      </c>
      <c r="D6" s="2" t="s">
        <v>39</v>
      </c>
      <c r="E6" s="10" t="s">
        <v>40</v>
      </c>
      <c r="F6" s="11">
        <v>45329</v>
      </c>
      <c r="G6" s="2">
        <v>365.7</v>
      </c>
      <c r="H6" s="6">
        <f t="shared" ref="H6" si="0">J6/G6</f>
        <v>8.2034454470877769</v>
      </c>
      <c r="I6" s="6">
        <f t="shared" ref="I6" si="1">13.5-H6</f>
        <v>5.2965545529122231</v>
      </c>
      <c r="J6" s="2">
        <v>3000</v>
      </c>
    </row>
    <row r="10" spans="3:10" x14ac:dyDescent="0.25">
      <c r="C10" s="2"/>
      <c r="D10" s="2" t="s">
        <v>46</v>
      </c>
      <c r="E10" s="2"/>
      <c r="F10" s="2" t="s">
        <v>59</v>
      </c>
    </row>
    <row r="11" spans="3:10" x14ac:dyDescent="0.25">
      <c r="C11" s="7" t="s">
        <v>47</v>
      </c>
      <c r="D11" s="7" t="s">
        <v>48</v>
      </c>
      <c r="E11" s="7" t="s">
        <v>49</v>
      </c>
      <c r="F11" s="7">
        <v>3.5</v>
      </c>
    </row>
    <row r="12" spans="3:10" x14ac:dyDescent="0.25">
      <c r="C12" s="2" t="s">
        <v>50</v>
      </c>
      <c r="D12" s="2" t="s">
        <v>51</v>
      </c>
      <c r="E12" s="2">
        <v>6</v>
      </c>
      <c r="F12" s="2">
        <f>E12*F11</f>
        <v>21</v>
      </c>
    </row>
    <row r="13" spans="3:10" x14ac:dyDescent="0.25">
      <c r="C13" s="2" t="s">
        <v>52</v>
      </c>
      <c r="D13" s="2"/>
      <c r="E13" s="2">
        <v>2.87</v>
      </c>
      <c r="F13" s="2">
        <f>E13*F11</f>
        <v>10.045</v>
      </c>
    </row>
    <row r="14" spans="3:10" x14ac:dyDescent="0.25">
      <c r="C14" s="2" t="s">
        <v>53</v>
      </c>
      <c r="D14" s="2" t="s">
        <v>54</v>
      </c>
      <c r="E14" s="2">
        <v>3</v>
      </c>
      <c r="F14" s="2">
        <f>E14*F11</f>
        <v>10.5</v>
      </c>
    </row>
    <row r="15" spans="3:10" x14ac:dyDescent="0.25">
      <c r="C15" s="2" t="s">
        <v>55</v>
      </c>
      <c r="D15" s="2" t="s">
        <v>56</v>
      </c>
      <c r="E15" s="2">
        <v>1.5</v>
      </c>
      <c r="F15" s="2">
        <f>E15*F11</f>
        <v>5.25</v>
      </c>
    </row>
    <row r="16" spans="3:10" x14ac:dyDescent="0.25">
      <c r="C16" s="2" t="s">
        <v>57</v>
      </c>
      <c r="D16" s="2" t="s">
        <v>58</v>
      </c>
      <c r="E16" s="2">
        <v>1.63</v>
      </c>
      <c r="F16" s="2">
        <f>E16*F11</f>
        <v>5.7050000000000001</v>
      </c>
    </row>
    <row r="17" spans="3:6" x14ac:dyDescent="0.25">
      <c r="C17" s="2"/>
      <c r="D17" s="2" t="s">
        <v>31</v>
      </c>
      <c r="E17" s="2">
        <f>SUM(E12:E16)</f>
        <v>15</v>
      </c>
      <c r="F17" s="2">
        <f>SUM(F12:F16)</f>
        <v>52.5</v>
      </c>
    </row>
  </sheetData>
  <mergeCells count="1">
    <mergeCell ref="D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Sheet2</vt:lpstr>
      <vt:lpstr>cDNA</vt:lpstr>
      <vt:lpstr>Sheet4</vt:lpstr>
      <vt:lpstr>Sheet3</vt:lpstr>
      <vt:lpstr>3.4.23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Farah</dc:creator>
  <cp:lastModifiedBy>Alexandra Farah</cp:lastModifiedBy>
  <dcterms:created xsi:type="dcterms:W3CDTF">2024-02-07T17:53:59Z</dcterms:created>
  <dcterms:modified xsi:type="dcterms:W3CDTF">2024-03-18T17:48:11Z</dcterms:modified>
</cp:coreProperties>
</file>